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/>
  </bookViews>
  <sheets>
    <sheet name="Facturas" sheetId="1" r:id="rId1"/>
    <sheet name="Tarifa Dinámica" sheetId="2" r:id="rId2"/>
    <sheet name="Costos %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3" l="1"/>
  <c r="F5" i="3"/>
  <c r="F6" i="3"/>
  <c r="F7" i="3"/>
  <c r="F8" i="3"/>
  <c r="F9" i="3"/>
  <c r="F10" i="3"/>
  <c r="F12" i="3"/>
  <c r="F13" i="3"/>
  <c r="F14" i="3"/>
  <c r="F15" i="3"/>
  <c r="F16" i="3"/>
  <c r="F18" i="3"/>
  <c r="F19" i="3"/>
  <c r="F20" i="3"/>
  <c r="F22" i="3"/>
  <c r="F4" i="3"/>
  <c r="D5" i="3"/>
  <c r="D6" i="3"/>
  <c r="D7" i="3"/>
  <c r="D8" i="3"/>
  <c r="D9" i="3"/>
  <c r="D10" i="3"/>
  <c r="D12" i="3"/>
  <c r="D13" i="3"/>
  <c r="D14" i="3"/>
  <c r="D15" i="3"/>
  <c r="D16" i="3"/>
  <c r="D18" i="3"/>
  <c r="D19" i="3"/>
  <c r="D20" i="3"/>
  <c r="D22" i="3"/>
  <c r="D4" i="3"/>
  <c r="G20" i="3"/>
  <c r="G19" i="3"/>
  <c r="E18" i="3"/>
  <c r="E22" i="3" s="1"/>
  <c r="E23" i="3" s="1"/>
  <c r="C18" i="3"/>
  <c r="G18" i="3" s="1"/>
  <c r="G16" i="3"/>
  <c r="G15" i="3"/>
  <c r="G14" i="3"/>
  <c r="G13" i="3"/>
  <c r="E12" i="3"/>
  <c r="C12" i="3"/>
  <c r="G12" i="3" s="1"/>
  <c r="G10" i="3"/>
  <c r="G9" i="3"/>
  <c r="G8" i="3"/>
  <c r="G7" i="3"/>
  <c r="G6" i="3"/>
  <c r="G5" i="3"/>
  <c r="G4" i="3"/>
  <c r="E3" i="3"/>
  <c r="C3" i="3"/>
  <c r="G3" i="3" s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D2" i="2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E24" i="3" l="1"/>
  <c r="C22" i="3"/>
  <c r="G22" i="3" l="1"/>
  <c r="C23" i="3"/>
  <c r="J5" i="3" l="1"/>
  <c r="C24" i="3"/>
  <c r="G24" i="3" s="1"/>
  <c r="G23" i="3"/>
  <c r="J3" i="3"/>
  <c r="J4" i="3" l="1"/>
  <c r="H14" i="2"/>
  <c r="H23" i="2"/>
  <c r="H10" i="2"/>
  <c r="H9" i="2"/>
  <c r="H28" i="2"/>
  <c r="H15" i="2"/>
  <c r="H32" i="2"/>
  <c r="H7" i="2"/>
  <c r="H29" i="2"/>
  <c r="H24" i="2"/>
  <c r="H3" i="2"/>
  <c r="H25" i="2"/>
  <c r="H21" i="2"/>
  <c r="H6" i="2"/>
  <c r="H19" i="2"/>
  <c r="H22" i="2"/>
  <c r="H27" i="2"/>
  <c r="H13" i="2"/>
  <c r="H20" i="2"/>
  <c r="H26" i="2"/>
  <c r="H18" i="2"/>
  <c r="H16" i="2"/>
  <c r="H11" i="2"/>
  <c r="H17" i="2"/>
  <c r="H5" i="2"/>
  <c r="H30" i="2"/>
  <c r="H8" i="2"/>
  <c r="H12" i="2"/>
  <c r="H4" i="2"/>
  <c r="H31" i="2"/>
  <c r="R31" i="2"/>
  <c r="R3" i="2"/>
  <c r="R15" i="2"/>
  <c r="R10" i="2"/>
  <c r="R14" i="2"/>
  <c r="R24" i="2"/>
  <c r="R9" i="2"/>
  <c r="R12" i="2"/>
  <c r="R28" i="2"/>
  <c r="R20" i="2"/>
  <c r="R22" i="2"/>
  <c r="R16" i="2"/>
  <c r="R26" i="2"/>
  <c r="R11" i="2"/>
  <c r="R19" i="2"/>
  <c r="R32" i="2"/>
  <c r="R8" i="2"/>
  <c r="R5" i="2"/>
  <c r="R29" i="2"/>
  <c r="R18" i="2"/>
  <c r="R13" i="2"/>
  <c r="R27" i="2"/>
  <c r="R23" i="2"/>
  <c r="R21" i="2"/>
  <c r="R30" i="2"/>
  <c r="R17" i="2"/>
  <c r="R25" i="2"/>
  <c r="R7" i="2"/>
  <c r="R4" i="2"/>
  <c r="R6" i="2"/>
  <c r="N9" i="2"/>
  <c r="N27" i="2"/>
  <c r="N8" i="2"/>
  <c r="N31" i="2"/>
  <c r="N21" i="2"/>
  <c r="N15" i="2"/>
  <c r="N3" i="2"/>
  <c r="N28" i="2"/>
  <c r="N5" i="2"/>
  <c r="N24" i="2"/>
  <c r="N32" i="2"/>
  <c r="N29" i="2"/>
  <c r="N11" i="2"/>
  <c r="N23" i="2"/>
  <c r="N20" i="2"/>
  <c r="N19" i="2"/>
  <c r="N26" i="2"/>
  <c r="N16" i="2"/>
  <c r="N22" i="2"/>
  <c r="N30" i="2"/>
  <c r="N14" i="2"/>
  <c r="N6" i="2"/>
  <c r="N13" i="2"/>
  <c r="N7" i="2"/>
  <c r="N12" i="2"/>
  <c r="N10" i="2"/>
  <c r="N17" i="2"/>
  <c r="N25" i="2"/>
  <c r="N4" i="2"/>
  <c r="N18" i="2"/>
  <c r="J19" i="2"/>
  <c r="J27" i="2"/>
  <c r="J17" i="2"/>
  <c r="J12" i="2"/>
  <c r="J5" i="2"/>
  <c r="J10" i="2"/>
  <c r="J32" i="2"/>
  <c r="J13" i="2"/>
  <c r="J18" i="2"/>
  <c r="J16" i="2"/>
  <c r="J30" i="2"/>
  <c r="J20" i="2"/>
  <c r="J24" i="2"/>
  <c r="J21" i="2"/>
  <c r="J7" i="2"/>
  <c r="J25" i="2"/>
  <c r="J14" i="2"/>
  <c r="J15" i="2"/>
  <c r="J28" i="2"/>
  <c r="J29" i="2"/>
  <c r="J6" i="2"/>
  <c r="J8" i="2"/>
  <c r="J3" i="2"/>
  <c r="J26" i="2"/>
  <c r="J31" i="2"/>
  <c r="J22" i="2"/>
  <c r="J11" i="2"/>
  <c r="J23" i="2"/>
  <c r="J4" i="2"/>
  <c r="J9" i="2"/>
  <c r="F21" i="2"/>
  <c r="F15" i="2"/>
  <c r="F16" i="2"/>
  <c r="F19" i="2"/>
  <c r="F27" i="2"/>
  <c r="F5" i="2"/>
  <c r="F17" i="2"/>
  <c r="F18" i="2"/>
  <c r="F20" i="2"/>
  <c r="F26" i="2"/>
  <c r="F10" i="2"/>
  <c r="F7" i="2"/>
  <c r="F14" i="2"/>
  <c r="F32" i="2"/>
  <c r="F22" i="2"/>
  <c r="F31" i="2"/>
  <c r="F25" i="2"/>
  <c r="F13" i="2"/>
  <c r="F12" i="2"/>
  <c r="F23" i="2"/>
  <c r="F24" i="2"/>
  <c r="F11" i="2"/>
  <c r="F3" i="2"/>
  <c r="F9" i="2"/>
  <c r="F30" i="2"/>
  <c r="F28" i="2"/>
  <c r="F8" i="2"/>
  <c r="F29" i="2"/>
  <c r="F4" i="2"/>
  <c r="F6" i="2"/>
  <c r="O28" i="2"/>
  <c r="O15" i="2"/>
  <c r="O12" i="2"/>
  <c r="O13" i="2"/>
  <c r="O18" i="2"/>
  <c r="O14" i="2"/>
  <c r="O32" i="2"/>
  <c r="O25" i="2"/>
  <c r="O3" i="2"/>
  <c r="O10" i="2"/>
  <c r="O9" i="2"/>
  <c r="O11" i="2"/>
  <c r="O5" i="2"/>
  <c r="O24" i="2"/>
  <c r="O16" i="2"/>
  <c r="O20" i="2"/>
  <c r="O21" i="2"/>
  <c r="O8" i="2"/>
  <c r="O29" i="2"/>
  <c r="O27" i="2"/>
  <c r="O30" i="2"/>
  <c r="O23" i="2"/>
  <c r="O31" i="2"/>
  <c r="O17" i="2"/>
  <c r="O26" i="2"/>
  <c r="O22" i="2"/>
  <c r="O6" i="2"/>
  <c r="O7" i="2"/>
  <c r="O4" i="2"/>
  <c r="O19" i="2"/>
  <c r="K24" i="2"/>
  <c r="K16" i="2"/>
  <c r="K12" i="2"/>
  <c r="K5" i="2"/>
  <c r="K31" i="2"/>
  <c r="K22" i="2"/>
  <c r="K17" i="2"/>
  <c r="K15" i="2"/>
  <c r="K25" i="2"/>
  <c r="K7" i="2"/>
  <c r="K13" i="2"/>
  <c r="K20" i="2"/>
  <c r="K18" i="2"/>
  <c r="K21" i="2"/>
  <c r="K29" i="2"/>
  <c r="K14" i="2"/>
  <c r="K30" i="2"/>
  <c r="K19" i="2"/>
  <c r="K11" i="2"/>
  <c r="K26" i="2"/>
  <c r="K8" i="2"/>
  <c r="K32" i="2"/>
  <c r="K9" i="2"/>
  <c r="K6" i="2"/>
  <c r="K3" i="2"/>
  <c r="K10" i="2"/>
  <c r="K23" i="2"/>
  <c r="K27" i="2"/>
  <c r="K4" i="2"/>
  <c r="K28" i="2"/>
  <c r="G27" i="2"/>
  <c r="G6" i="2"/>
  <c r="G17" i="2"/>
  <c r="G18" i="2"/>
  <c r="G13" i="2"/>
  <c r="G11" i="2"/>
  <c r="G22" i="2"/>
  <c r="G12" i="2"/>
  <c r="G10" i="2"/>
  <c r="G3" i="2"/>
  <c r="G16" i="2"/>
  <c r="G30" i="2"/>
  <c r="G26" i="2"/>
  <c r="G7" i="2"/>
  <c r="G23" i="2"/>
  <c r="G28" i="2"/>
  <c r="G19" i="2"/>
  <c r="G31" i="2"/>
  <c r="G20" i="2"/>
  <c r="G5" i="2"/>
  <c r="G25" i="2"/>
  <c r="G14" i="2"/>
  <c r="G15" i="2"/>
  <c r="G29" i="2"/>
  <c r="G32" i="2"/>
  <c r="G21" i="2"/>
  <c r="G8" i="2"/>
  <c r="G24" i="2"/>
  <c r="G9" i="2"/>
  <c r="G4" i="2"/>
  <c r="C3" i="2"/>
  <c r="C21" i="2"/>
  <c r="C18" i="2"/>
  <c r="C11" i="2"/>
  <c r="C8" i="2"/>
  <c r="C17" i="2"/>
  <c r="C6" i="2"/>
  <c r="C13" i="2"/>
  <c r="C7" i="2"/>
  <c r="C14" i="2"/>
  <c r="C9" i="2"/>
  <c r="C12" i="2"/>
  <c r="C31" i="2"/>
  <c r="C20" i="2"/>
  <c r="C10" i="2"/>
  <c r="C28" i="2"/>
  <c r="C15" i="2"/>
  <c r="C23" i="2"/>
  <c r="C5" i="2"/>
  <c r="C26" i="2"/>
  <c r="C16" i="2"/>
  <c r="C30" i="2"/>
  <c r="C27" i="2"/>
  <c r="C19" i="2"/>
  <c r="C24" i="2"/>
  <c r="C29" i="2"/>
  <c r="C32" i="2"/>
  <c r="C22" i="2"/>
  <c r="C4" i="2"/>
  <c r="C25" i="2"/>
  <c r="P18" i="2"/>
  <c r="P28" i="2"/>
  <c r="P21" i="2"/>
  <c r="P25" i="2"/>
  <c r="P15" i="2"/>
  <c r="P24" i="2"/>
  <c r="P11" i="2"/>
  <c r="P13" i="2"/>
  <c r="P17" i="2"/>
  <c r="P26" i="2"/>
  <c r="P19" i="2"/>
  <c r="P8" i="2"/>
  <c r="P32" i="2"/>
  <c r="P16" i="2"/>
  <c r="P20" i="2"/>
  <c r="P9" i="2"/>
  <c r="P12" i="2"/>
  <c r="P14" i="2"/>
  <c r="P31" i="2"/>
  <c r="P3" i="2"/>
  <c r="P30" i="2"/>
  <c r="P5" i="2"/>
  <c r="P22" i="2"/>
  <c r="P23" i="2"/>
  <c r="P10" i="2"/>
  <c r="P29" i="2"/>
  <c r="P6" i="2"/>
  <c r="P27" i="2"/>
  <c r="P4" i="2"/>
  <c r="P7" i="2"/>
  <c r="L13" i="2"/>
  <c r="L10" i="2"/>
  <c r="L16" i="2"/>
  <c r="L27" i="2"/>
  <c r="L21" i="2"/>
  <c r="L11" i="2"/>
  <c r="L23" i="2"/>
  <c r="L30" i="2"/>
  <c r="L14" i="2"/>
  <c r="L5" i="2"/>
  <c r="L6" i="2"/>
  <c r="L17" i="2"/>
  <c r="L20" i="2"/>
  <c r="L31" i="2"/>
  <c r="L18" i="2"/>
  <c r="L28" i="2"/>
  <c r="L29" i="2"/>
  <c r="L7" i="2"/>
  <c r="L12" i="2"/>
  <c r="L25" i="2"/>
  <c r="L26" i="2"/>
  <c r="L3" i="2"/>
  <c r="L8" i="2"/>
  <c r="L15" i="2"/>
  <c r="L19" i="2"/>
  <c r="L32" i="2"/>
  <c r="L9" i="2"/>
  <c r="L24" i="2"/>
  <c r="L4" i="2"/>
  <c r="L22" i="2"/>
  <c r="D18" i="2"/>
  <c r="D17" i="2"/>
  <c r="D16" i="2"/>
  <c r="D14" i="2"/>
  <c r="D19" i="2"/>
  <c r="D7" i="2"/>
  <c r="D31" i="2"/>
  <c r="D27" i="2"/>
  <c r="D28" i="2"/>
  <c r="D23" i="2"/>
  <c r="D11" i="2"/>
  <c r="D24" i="2"/>
  <c r="D30" i="2"/>
  <c r="D26" i="2"/>
  <c r="D10" i="2"/>
  <c r="D13" i="2"/>
  <c r="D21" i="2"/>
  <c r="D6" i="2"/>
  <c r="D22" i="2"/>
  <c r="D20" i="2"/>
  <c r="D15" i="2"/>
  <c r="D32" i="2"/>
  <c r="D3" i="2"/>
  <c r="D12" i="2"/>
  <c r="D25" i="2"/>
  <c r="D9" i="2"/>
  <c r="D8" i="2"/>
  <c r="D5" i="2"/>
  <c r="D4" i="2"/>
  <c r="D29" i="2"/>
  <c r="I28" i="2"/>
  <c r="I14" i="2"/>
  <c r="I10" i="2"/>
  <c r="I6" i="2"/>
  <c r="I24" i="2"/>
  <c r="I13" i="2"/>
  <c r="I18" i="2"/>
  <c r="I31" i="2"/>
  <c r="I30" i="2"/>
  <c r="I7" i="2"/>
  <c r="I25" i="2"/>
  <c r="I8" i="2"/>
  <c r="I29" i="2"/>
  <c r="I15" i="2"/>
  <c r="I26" i="2"/>
  <c r="I27" i="2"/>
  <c r="I22" i="2"/>
  <c r="I5" i="2"/>
  <c r="I32" i="2"/>
  <c r="I3" i="2"/>
  <c r="I20" i="2"/>
  <c r="I11" i="2"/>
  <c r="I23" i="2"/>
  <c r="I21" i="2"/>
  <c r="I12" i="2"/>
  <c r="I9" i="2"/>
  <c r="I16" i="2"/>
  <c r="I19" i="2"/>
  <c r="I4" i="2"/>
  <c r="I17" i="2"/>
  <c r="E31" i="2"/>
  <c r="E20" i="2"/>
  <c r="E29" i="2"/>
  <c r="E6" i="2"/>
  <c r="E19" i="2"/>
  <c r="E22" i="2"/>
  <c r="E12" i="2"/>
  <c r="E13" i="2"/>
  <c r="E18" i="2"/>
  <c r="E5" i="2"/>
  <c r="E32" i="2"/>
  <c r="E30" i="2"/>
  <c r="E10" i="2"/>
  <c r="E8" i="2"/>
  <c r="E15" i="2"/>
  <c r="E9" i="2"/>
  <c r="E26" i="2"/>
  <c r="E11" i="2"/>
  <c r="E17" i="2"/>
  <c r="E21" i="2"/>
  <c r="E16" i="2"/>
  <c r="E25" i="2"/>
  <c r="E27" i="2"/>
  <c r="E23" i="2"/>
  <c r="E24" i="2"/>
  <c r="E7" i="2"/>
  <c r="E28" i="2"/>
  <c r="E14" i="2"/>
  <c r="E4" i="2"/>
  <c r="E3" i="2"/>
  <c r="Q32" i="2"/>
  <c r="Q21" i="2"/>
  <c r="Q29" i="2"/>
  <c r="Q6" i="2"/>
  <c r="Q14" i="2"/>
  <c r="Q25" i="2"/>
  <c r="Q19" i="2"/>
  <c r="Q18" i="2"/>
  <c r="Q16" i="2"/>
  <c r="Q11" i="2"/>
  <c r="Q23" i="2"/>
  <c r="Q15" i="2"/>
  <c r="Q24" i="2"/>
  <c r="Q17" i="2"/>
  <c r="Q27" i="2"/>
  <c r="Q30" i="2"/>
  <c r="Q28" i="2"/>
  <c r="Q31" i="2"/>
  <c r="Q22" i="2"/>
  <c r="Q3" i="2"/>
  <c r="Q26" i="2"/>
  <c r="Q12" i="2"/>
  <c r="Q7" i="2"/>
  <c r="Q8" i="2"/>
  <c r="Q13" i="2"/>
  <c r="Q5" i="2"/>
  <c r="Q9" i="2"/>
  <c r="Q10" i="2"/>
  <c r="Q4" i="2"/>
  <c r="Q20" i="2"/>
  <c r="M3" i="2"/>
  <c r="M23" i="2"/>
  <c r="M18" i="2"/>
  <c r="M10" i="2"/>
  <c r="M14" i="2"/>
  <c r="M27" i="2"/>
  <c r="M19" i="2"/>
  <c r="M12" i="2"/>
  <c r="M29" i="2"/>
  <c r="M31" i="2"/>
  <c r="M13" i="2"/>
  <c r="M25" i="2"/>
  <c r="M26" i="2"/>
  <c r="M22" i="2"/>
  <c r="M7" i="2"/>
  <c r="M28" i="2"/>
  <c r="M9" i="2"/>
  <c r="M20" i="2"/>
  <c r="M6" i="2"/>
  <c r="M11" i="2"/>
  <c r="M21" i="2"/>
  <c r="M15" i="2"/>
  <c r="M5" i="2"/>
  <c r="M32" i="2"/>
  <c r="M17" i="2"/>
  <c r="M16" i="2"/>
  <c r="M8" i="2"/>
  <c r="M30" i="2"/>
  <c r="M4" i="2"/>
  <c r="M24" i="2"/>
</calcChain>
</file>

<file path=xl/sharedStrings.xml><?xml version="1.0" encoding="utf-8"?>
<sst xmlns="http://schemas.openxmlformats.org/spreadsheetml/2006/main" count="873" uniqueCount="214">
  <si>
    <t>Tarifa Base</t>
  </si>
  <si>
    <t>Km recorridos</t>
  </si>
  <si>
    <t>Valor de los Km Recorridos</t>
  </si>
  <si>
    <t xml:space="preserve">Tiempo </t>
  </si>
  <si>
    <t xml:space="preserve">Valor de Tiempo </t>
  </si>
  <si>
    <t>Tarifa base</t>
  </si>
  <si>
    <t>Tarifa Dinámica</t>
  </si>
  <si>
    <t>Multiplicador de tarifa dinámica</t>
  </si>
  <si>
    <t>Otros conceptos</t>
  </si>
  <si>
    <t>Valor de la Carrera</t>
  </si>
  <si>
    <t xml:space="preserve">Clase de Uber </t>
  </si>
  <si>
    <t>Forma de Pago</t>
  </si>
  <si>
    <t>Genero del Conductor</t>
  </si>
  <si>
    <t xml:space="preserve">Origen </t>
  </si>
  <si>
    <t xml:space="preserve">Destino </t>
  </si>
  <si>
    <t>Fecha</t>
  </si>
  <si>
    <t>N/R</t>
  </si>
  <si>
    <t>12.94</t>
  </si>
  <si>
    <t>UberX</t>
  </si>
  <si>
    <t>Efectivo</t>
  </si>
  <si>
    <t>Hombre</t>
  </si>
  <si>
    <t xml:space="preserve">Cra 54 # 163b-3 </t>
  </si>
  <si>
    <t>Cl 58b #17-78</t>
  </si>
  <si>
    <t>17.20</t>
  </si>
  <si>
    <t>0.22:17</t>
  </si>
  <si>
    <t>cra 64#22b-98</t>
  </si>
  <si>
    <t>cra 49a #145a 99</t>
  </si>
  <si>
    <t>1.43</t>
  </si>
  <si>
    <t>tarjeta</t>
  </si>
  <si>
    <t>cra 54c #143a-2a</t>
  </si>
  <si>
    <t>7.31</t>
  </si>
  <si>
    <t>0:29:23.</t>
  </si>
  <si>
    <t>Dg 97 #17-50</t>
  </si>
  <si>
    <t>10.85</t>
  </si>
  <si>
    <t>cl 234 #7-24</t>
  </si>
  <si>
    <t>16.27</t>
  </si>
  <si>
    <t>cra 59 # 24a-2</t>
  </si>
  <si>
    <t>16.64</t>
  </si>
  <si>
    <t>cra 1 este # 19a-72</t>
  </si>
  <si>
    <t>11.97</t>
  </si>
  <si>
    <t>cra 74 # 1-39-</t>
  </si>
  <si>
    <t>1.87</t>
  </si>
  <si>
    <t>Cl 81 # 9 42</t>
  </si>
  <si>
    <t>Cra 9 # 67 A 19</t>
  </si>
  <si>
    <t>18.43</t>
  </si>
  <si>
    <t>1.3</t>
  </si>
  <si>
    <t>cra 9 #80-90</t>
  </si>
  <si>
    <t>Av Dorado #103-31</t>
  </si>
  <si>
    <t>4.30</t>
  </si>
  <si>
    <t>Ac 53 # 4a 89</t>
  </si>
  <si>
    <t>16.32</t>
  </si>
  <si>
    <t xml:space="preserve">cra 86 # 26-2 </t>
  </si>
  <si>
    <t>Cra 1 # 12-1</t>
  </si>
  <si>
    <t>6.20</t>
  </si>
  <si>
    <t>cra 16a #30-1</t>
  </si>
  <si>
    <t>18.51</t>
  </si>
  <si>
    <t>Cra 74 # 52-2</t>
  </si>
  <si>
    <t>cra 53 # 144 2</t>
  </si>
  <si>
    <t>13.63</t>
  </si>
  <si>
    <t xml:space="preserve">Av Dorado </t>
  </si>
  <si>
    <t>5.10</t>
  </si>
  <si>
    <t>1.2</t>
  </si>
  <si>
    <t>Puente Nacional</t>
  </si>
  <si>
    <t>19.99</t>
  </si>
  <si>
    <t>Cl 145 # 12-5</t>
  </si>
  <si>
    <t>22.05</t>
  </si>
  <si>
    <t>cra 5 este # 12-1</t>
  </si>
  <si>
    <t>cl 58b # 17-2</t>
  </si>
  <si>
    <t>cra 54 # 163B 3</t>
  </si>
  <si>
    <t>8.88</t>
  </si>
  <si>
    <t>cra 10 a # 119-1</t>
  </si>
  <si>
    <t>cra 70c # 80-81</t>
  </si>
  <si>
    <t>8.24</t>
  </si>
  <si>
    <t>cra 70c # 80 -35</t>
  </si>
  <si>
    <t>cra 10 a # 119-98</t>
  </si>
  <si>
    <t>5.95</t>
  </si>
  <si>
    <t>cra 7 # 150 - 1</t>
  </si>
  <si>
    <t>11.06</t>
  </si>
  <si>
    <t>1.7</t>
  </si>
  <si>
    <t>17994+600</t>
  </si>
  <si>
    <t>cl 103 # 13-2</t>
  </si>
  <si>
    <t>cl 73 # 0 este - 1</t>
  </si>
  <si>
    <t xml:space="preserve">cra 72 b # 5b 90 </t>
  </si>
  <si>
    <t>dg 40 # 15-1</t>
  </si>
  <si>
    <t>Mujer</t>
  </si>
  <si>
    <t>cra 17 # 93 98</t>
  </si>
  <si>
    <t>cra 17 # 93 A -21</t>
  </si>
  <si>
    <t>cl 81 # 9-82</t>
  </si>
  <si>
    <t>Ac 63 # 7-1</t>
  </si>
  <si>
    <t xml:space="preserve">Cl 7 # 7 -30 </t>
  </si>
  <si>
    <t>cra 9 # 80-43</t>
  </si>
  <si>
    <t xml:space="preserve">cra 19 a # 120-1 </t>
  </si>
  <si>
    <t>cl 82 # 9-2</t>
  </si>
  <si>
    <t>cra 19a # 120-2</t>
  </si>
  <si>
    <t>cra 70 c # 80 -35</t>
  </si>
  <si>
    <t>600+4535</t>
  </si>
  <si>
    <t xml:space="preserve">cl 7 # 5-3 </t>
  </si>
  <si>
    <t>cra 8 # 174-50</t>
  </si>
  <si>
    <t>cra 74 # 52-98</t>
  </si>
  <si>
    <t xml:space="preserve">cl 8 # 5-2 </t>
  </si>
  <si>
    <t>cra 17b # 175-87</t>
  </si>
  <si>
    <t>cra 17 #122-9</t>
  </si>
  <si>
    <t xml:space="preserve">cra 74 # 52a -2 </t>
  </si>
  <si>
    <t>cl 7 a # 73b-98</t>
  </si>
  <si>
    <t>cra 17 # 116-2</t>
  </si>
  <si>
    <t>cra 17 #93a-21</t>
  </si>
  <si>
    <t xml:space="preserve">cra 16 #85-1 </t>
  </si>
  <si>
    <t>cra 7 # 63-44</t>
  </si>
  <si>
    <t>cra 73 # 52 -98</t>
  </si>
  <si>
    <t>cl 7 #73b-2</t>
  </si>
  <si>
    <t>dg 45d # 19 44</t>
  </si>
  <si>
    <t>cra 17 a # 127-51</t>
  </si>
  <si>
    <t>cra 83 # 9-2</t>
  </si>
  <si>
    <t>cra 74 # 52 a-1</t>
  </si>
  <si>
    <t>Cra 9 # 119-20</t>
  </si>
  <si>
    <t>ac 82 # 12-18</t>
  </si>
  <si>
    <t>Cra 7 # 60-1</t>
  </si>
  <si>
    <t>cra 66 # 24a-42</t>
  </si>
  <si>
    <t>cra 7 # 6a - 92</t>
  </si>
  <si>
    <t>tv 17 # 97-2</t>
  </si>
  <si>
    <t>cra 45 # 123-2</t>
  </si>
  <si>
    <t>cra 45 # 144 -41</t>
  </si>
  <si>
    <t>cra 9 # 100-1</t>
  </si>
  <si>
    <t xml:space="preserve">cra 19 a # 122-1 </t>
  </si>
  <si>
    <t>cra 49a #138-2</t>
  </si>
  <si>
    <t>Cl 64 # 13-2</t>
  </si>
  <si>
    <t>cl 82 # 12-84</t>
  </si>
  <si>
    <t xml:space="preserve">cra 11b bis # 118 a -1 </t>
  </si>
  <si>
    <t>cl 135 # 73a - 12</t>
  </si>
  <si>
    <t>Tv 28b # 36-98</t>
  </si>
  <si>
    <t>cra 1 este # 70-1</t>
  </si>
  <si>
    <t>cl 134 # 55a-1</t>
  </si>
  <si>
    <t>cl 134 # 45b-80</t>
  </si>
  <si>
    <t>cl 119 # 11b-2</t>
  </si>
  <si>
    <t xml:space="preserve">cl 135 # 73a -12 </t>
  </si>
  <si>
    <t>cl 131a # 9-59</t>
  </si>
  <si>
    <t>cl 68 # 4-2</t>
  </si>
  <si>
    <t>cra 12 # 138-2</t>
  </si>
  <si>
    <t>cl 36 # 28 A -52</t>
  </si>
  <si>
    <t>Tv 28 b # 36-98</t>
  </si>
  <si>
    <t>Cra 7 # 1-35</t>
  </si>
  <si>
    <t xml:space="preserve">cra 8 # 7 -1 </t>
  </si>
  <si>
    <t>cra 16 # 94 a - 1</t>
  </si>
  <si>
    <t xml:space="preserve">Cra 13 # 67- 18 </t>
  </si>
  <si>
    <t>cl 83 # 14 A-28</t>
  </si>
  <si>
    <t>Cl 135 # 7-37</t>
  </si>
  <si>
    <t>Cl 9 # 8-1</t>
  </si>
  <si>
    <t>cll 140 # 7B-57</t>
  </si>
  <si>
    <t>Cl 10 # 9 -1</t>
  </si>
  <si>
    <t>cl 81 # 13-2</t>
  </si>
  <si>
    <t>cl 141 # 7b-2</t>
  </si>
  <si>
    <t>Cra 13 # 85 80</t>
  </si>
  <si>
    <t>cl 144 # 9-2</t>
  </si>
  <si>
    <t>Cl 140 a # 7a-2</t>
  </si>
  <si>
    <t>cl 134 # 58-1</t>
  </si>
  <si>
    <t>cl 70a # 10a-92</t>
  </si>
  <si>
    <t>cl 119 # 7-14</t>
  </si>
  <si>
    <t>cl 51 # 13-46</t>
  </si>
  <si>
    <t>cl 144 # 9 -30</t>
  </si>
  <si>
    <t xml:space="preserve">cl 141 # 7-19 </t>
  </si>
  <si>
    <t>cl 104 # 18a - 1</t>
  </si>
  <si>
    <t>cra 70 # 22d-1</t>
  </si>
  <si>
    <t xml:space="preserve">cl 64 # 3b-60 </t>
  </si>
  <si>
    <t>cra 53 # 138 - 1</t>
  </si>
  <si>
    <t>cl 59 # 1-40</t>
  </si>
  <si>
    <t>cl 23 # 5-24</t>
  </si>
  <si>
    <t>cl 64 # 3b-60</t>
  </si>
  <si>
    <t>cl 59 # 1 -39</t>
  </si>
  <si>
    <t>cra 9 # 147-2</t>
  </si>
  <si>
    <t xml:space="preserve">cl 64 # 3b 60 </t>
  </si>
  <si>
    <t>cra 7 # 115- 2</t>
  </si>
  <si>
    <t>cra 6 # 9-1</t>
  </si>
  <si>
    <t>cl 10 # 5 -98</t>
  </si>
  <si>
    <t>cra 11a # 93b - 2</t>
  </si>
  <si>
    <t>AK 11 # 82-46</t>
  </si>
  <si>
    <t>cra 4 # 66- 86</t>
  </si>
  <si>
    <t>cra 13a # 101-1</t>
  </si>
  <si>
    <t>cl 67 #4-41</t>
  </si>
  <si>
    <t>Tv 1 # 58 -35</t>
  </si>
  <si>
    <t>cl 11 # 5 -1</t>
  </si>
  <si>
    <t>Ak 7 # 55-19</t>
  </si>
  <si>
    <t>km</t>
  </si>
  <si>
    <t>minutos</t>
  </si>
  <si>
    <t>Destinatario del Dinero</t>
  </si>
  <si>
    <t>Clase de Costo</t>
  </si>
  <si>
    <t>Valor del Costo 2015</t>
  </si>
  <si>
    <t>% del Costos Total 2015</t>
  </si>
  <si>
    <t>Valor del Costo 2016</t>
  </si>
  <si>
    <t>% del Costos Total 2016</t>
  </si>
  <si>
    <t>Variación</t>
  </si>
  <si>
    <t xml:space="preserve">Destinatario del Dinero </t>
  </si>
  <si>
    <t>% por cada viaje</t>
  </si>
  <si>
    <t>Costo Variable</t>
  </si>
  <si>
    <t>1. Conductor</t>
  </si>
  <si>
    <t>Combustible</t>
  </si>
  <si>
    <t>2. Dueño</t>
  </si>
  <si>
    <t>Lubricantes</t>
  </si>
  <si>
    <t xml:space="preserve">3. Empresa </t>
  </si>
  <si>
    <t>Llantas</t>
  </si>
  <si>
    <t>Mantenimiento</t>
  </si>
  <si>
    <t>Salarios</t>
  </si>
  <si>
    <t>Prestaciones</t>
  </si>
  <si>
    <t>Servicio de Estación</t>
  </si>
  <si>
    <t>Costos Fijos</t>
  </si>
  <si>
    <t>Garaje</t>
  </si>
  <si>
    <t>Impuestos</t>
  </si>
  <si>
    <t>Seguros</t>
  </si>
  <si>
    <t>Gastos administración y radioteléfono</t>
  </si>
  <si>
    <t>Costos de Capital</t>
  </si>
  <si>
    <t>Rentabilidad</t>
  </si>
  <si>
    <t>Recuperación</t>
  </si>
  <si>
    <t>Costos totales</t>
  </si>
  <si>
    <t>Valor técnico</t>
  </si>
  <si>
    <t>Tarifa x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</si>
</sst>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2" borderId="1" xfId="0" applyFill="1" applyBorder="1" applyAlignment="1">
      <alignment horizontal="center"/>
    </xf>
    <xf numFmtId="21" fontId="0" fillId="2" borderId="1" xfId="0" applyNumberFormat="1" applyFill="1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7" fontId="0" fillId="2" borderId="6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21" fontId="0" fillId="2" borderId="9" xfId="0" applyNumberFormat="1" applyFill="1" applyBorder="1" applyAlignment="1">
      <alignment horizontal="center"/>
    </xf>
    <xf numFmtId="17" fontId="0" fillId="2" borderId="9" xfId="0" applyNumberForma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5" borderId="11" xfId="0" applyFill="1" applyBorder="1"/>
    <xf numFmtId="0" fontId="2" fillId="5" borderId="13" xfId="0" applyFont="1" applyFill="1" applyBorder="1"/>
    <xf numFmtId="0" fontId="2" fillId="6" borderId="14" xfId="0" applyFont="1" applyFill="1" applyBorder="1"/>
    <xf numFmtId="0" fontId="2" fillId="6" borderId="15" xfId="0" applyFont="1" applyFill="1" applyBorder="1"/>
    <xf numFmtId="0" fontId="2" fillId="5" borderId="17" xfId="0" applyFont="1" applyFill="1" applyBorder="1"/>
    <xf numFmtId="2" fontId="0" fillId="0" borderId="18" xfId="1" applyNumberFormat="1" applyFont="1" applyBorder="1"/>
    <xf numFmtId="2" fontId="0" fillId="0" borderId="9" xfId="1" applyNumberFormat="1" applyFont="1" applyBorder="1"/>
    <xf numFmtId="0" fontId="2" fillId="5" borderId="19" xfId="0" applyFont="1" applyFill="1" applyBorder="1"/>
    <xf numFmtId="2" fontId="0" fillId="0" borderId="20" xfId="1" applyNumberFormat="1" applyFont="1" applyBorder="1"/>
    <xf numFmtId="2" fontId="0" fillId="0" borderId="1" xfId="1" applyNumberFormat="1" applyFont="1" applyBorder="1"/>
    <xf numFmtId="0" fontId="2" fillId="5" borderId="21" xfId="0" applyFont="1" applyFill="1" applyBorder="1"/>
    <xf numFmtId="0" fontId="2" fillId="5" borderId="22" xfId="0" applyFont="1" applyFill="1" applyBorder="1"/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4" fillId="0" borderId="8" xfId="0" applyFont="1" applyBorder="1"/>
    <xf numFmtId="0" fontId="3" fillId="0" borderId="9" xfId="0" applyFont="1" applyBorder="1"/>
    <xf numFmtId="2" fontId="3" fillId="0" borderId="9" xfId="0" applyNumberFormat="1" applyFont="1" applyBorder="1"/>
    <xf numFmtId="0" fontId="4" fillId="0" borderId="9" xfId="0" applyFont="1" applyBorder="1" applyAlignment="1">
      <alignment horizontal="center" wrapText="1"/>
    </xf>
    <xf numFmtId="164" fontId="3" fillId="0" borderId="9" xfId="0" applyNumberFormat="1" applyFont="1" applyBorder="1"/>
    <xf numFmtId="0" fontId="4" fillId="0" borderId="9" xfId="0" applyFont="1" applyBorder="1"/>
    <xf numFmtId="164" fontId="3" fillId="0" borderId="10" xfId="0" applyNumberFormat="1" applyFont="1" applyBorder="1"/>
    <xf numFmtId="164" fontId="2" fillId="0" borderId="0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4" fillId="0" borderId="3" xfId="0" applyFont="1" applyBorder="1" applyAlignment="1">
      <alignment horizontal="center"/>
    </xf>
    <xf numFmtId="165" fontId="4" fillId="0" borderId="1" xfId="0" applyNumberFormat="1" applyFont="1" applyBorder="1"/>
    <xf numFmtId="164" fontId="4" fillId="0" borderId="4" xfId="0" applyNumberFormat="1" applyFont="1" applyBorder="1"/>
    <xf numFmtId="164" fontId="0" fillId="0" borderId="0" xfId="0" applyNumberFormat="1" applyBorder="1"/>
    <xf numFmtId="0" fontId="4" fillId="0" borderId="1" xfId="0" applyFont="1" applyBorder="1" applyAlignment="1">
      <alignment wrapText="1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/>
    <xf numFmtId="2" fontId="4" fillId="3" borderId="4" xfId="0" applyNumberFormat="1" applyFont="1" applyFill="1" applyBorder="1"/>
    <xf numFmtId="2" fontId="0" fillId="0" borderId="0" xfId="0" applyNumberFormat="1" applyBorder="1"/>
    <xf numFmtId="0" fontId="3" fillId="0" borderId="1" xfId="0" applyFont="1" applyBorder="1"/>
    <xf numFmtId="2" fontId="3" fillId="0" borderId="1" xfId="0" applyNumberFormat="1" applyFont="1" applyBorder="1"/>
    <xf numFmtId="164" fontId="3" fillId="0" borderId="4" xfId="0" applyNumberFormat="1" applyFont="1" applyBorder="1"/>
    <xf numFmtId="0" fontId="4" fillId="3" borderId="4" xfId="0" applyFont="1" applyFill="1" applyBorder="1"/>
    <xf numFmtId="0" fontId="0" fillId="0" borderId="0" xfId="0" applyBorder="1"/>
    <xf numFmtId="0" fontId="4" fillId="3" borderId="3" xfId="0" applyFont="1" applyFill="1" applyBorder="1"/>
    <xf numFmtId="0" fontId="4" fillId="0" borderId="3" xfId="0" applyFont="1" applyBorder="1"/>
    <xf numFmtId="164" fontId="4" fillId="0" borderId="1" xfId="0" applyNumberFormat="1" applyFont="1" applyBorder="1"/>
    <xf numFmtId="0" fontId="4" fillId="0" borderId="5" xfId="0" applyFont="1" applyBorder="1"/>
    <xf numFmtId="0" fontId="4" fillId="0" borderId="6" xfId="0" applyFont="1" applyBorder="1"/>
    <xf numFmtId="1" fontId="4" fillId="0" borderId="6" xfId="0" applyNumberFormat="1" applyFont="1" applyBorder="1"/>
    <xf numFmtId="164" fontId="4" fillId="0" borderId="7" xfId="0" applyNumberFormat="1" applyFont="1" applyBorder="1"/>
    <xf numFmtId="165" fontId="4" fillId="6" borderId="1" xfId="0" applyNumberFormat="1" applyFont="1" applyFill="1" applyBorder="1"/>
    <xf numFmtId="0" fontId="4" fillId="6" borderId="1" xfId="0" applyFont="1" applyFill="1" applyBorder="1"/>
    <xf numFmtId="1" fontId="4" fillId="0" borderId="1" xfId="0" applyNumberFormat="1" applyFont="1" applyBorder="1"/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 vertical="center" textRotation="90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topLeftCell="F1" workbookViewId="0">
      <selection activeCell="Q1" sqref="Q1:Q1048576"/>
    </sheetView>
  </sheetViews>
  <sheetFormatPr baseColWidth="10" defaultRowHeight="15" x14ac:dyDescent="0.25"/>
  <cols>
    <col min="2" max="2" width="13.28515625" bestFit="1" customWidth="1"/>
    <col min="5" max="5" width="16.140625" bestFit="1" customWidth="1"/>
    <col min="7" max="7" width="14.5703125" bestFit="1" customWidth="1"/>
    <col min="8" max="8" width="13.5703125" customWidth="1"/>
    <col min="9" max="9" width="15.28515625" bestFit="1" customWidth="1"/>
    <col min="10" max="10" width="17.42578125" bestFit="1" customWidth="1"/>
    <col min="11" max="11" width="13.7109375" bestFit="1" customWidth="1"/>
    <col min="12" max="12" width="14" bestFit="1" customWidth="1"/>
    <col min="13" max="13" width="20.7109375" bestFit="1" customWidth="1"/>
    <col min="14" max="14" width="19.140625" bestFit="1" customWidth="1"/>
    <col min="15" max="15" width="17.42578125" bestFit="1" customWidth="1"/>
  </cols>
  <sheetData>
    <row r="1" spans="1:16" ht="45.75" thickBot="1" x14ac:dyDescent="0.3">
      <c r="A1" s="19" t="s">
        <v>0</v>
      </c>
      <c r="B1" s="19" t="s">
        <v>1</v>
      </c>
      <c r="C1" s="20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</row>
    <row r="2" spans="1:16" x14ac:dyDescent="0.25">
      <c r="A2" s="15" t="s">
        <v>16</v>
      </c>
      <c r="B2" s="16" t="s">
        <v>17</v>
      </c>
      <c r="C2" s="16" t="s">
        <v>16</v>
      </c>
      <c r="D2" s="17">
        <v>1.7893518518518517E-2</v>
      </c>
      <c r="E2" s="16" t="s">
        <v>16</v>
      </c>
      <c r="F2" s="16">
        <v>12000</v>
      </c>
      <c r="G2" s="16" t="s">
        <v>16</v>
      </c>
      <c r="H2" s="16" t="s">
        <v>16</v>
      </c>
      <c r="I2" s="16" t="s">
        <v>16</v>
      </c>
      <c r="J2" s="16">
        <v>12000</v>
      </c>
      <c r="K2" s="16" t="s">
        <v>18</v>
      </c>
      <c r="L2" s="16" t="s">
        <v>19</v>
      </c>
      <c r="M2" s="16" t="s">
        <v>20</v>
      </c>
      <c r="N2" s="16" t="s">
        <v>21</v>
      </c>
      <c r="O2" s="16" t="s">
        <v>22</v>
      </c>
      <c r="P2" s="18">
        <v>42736</v>
      </c>
    </row>
    <row r="3" spans="1:16" x14ac:dyDescent="0.25">
      <c r="A3" s="9">
        <v>2200</v>
      </c>
      <c r="B3" s="3" t="s">
        <v>23</v>
      </c>
      <c r="C3" s="3">
        <v>9459</v>
      </c>
      <c r="D3" s="3" t="s">
        <v>24</v>
      </c>
      <c r="E3" s="3">
        <v>2451</v>
      </c>
      <c r="F3" s="3">
        <v>14110</v>
      </c>
      <c r="G3" s="3" t="s">
        <v>16</v>
      </c>
      <c r="H3" s="3" t="s">
        <v>16</v>
      </c>
      <c r="I3" s="3" t="s">
        <v>16</v>
      </c>
      <c r="J3" s="3">
        <v>14110</v>
      </c>
      <c r="K3" s="3" t="s">
        <v>18</v>
      </c>
      <c r="L3" s="3" t="s">
        <v>19</v>
      </c>
      <c r="M3" s="3" t="s">
        <v>20</v>
      </c>
      <c r="N3" s="3" t="s">
        <v>25</v>
      </c>
      <c r="O3" s="3" t="s">
        <v>26</v>
      </c>
      <c r="P3" s="5">
        <v>42675</v>
      </c>
    </row>
    <row r="4" spans="1:16" x14ac:dyDescent="0.25">
      <c r="A4" s="9" t="s">
        <v>16</v>
      </c>
      <c r="B4" s="3" t="s">
        <v>27</v>
      </c>
      <c r="C4" s="3" t="s">
        <v>16</v>
      </c>
      <c r="D4" s="4">
        <v>5.0810185185185186E-3</v>
      </c>
      <c r="E4" s="3" t="s">
        <v>16</v>
      </c>
      <c r="F4" s="3">
        <v>4200</v>
      </c>
      <c r="G4" s="3" t="s">
        <v>16</v>
      </c>
      <c r="H4" s="3" t="s">
        <v>16</v>
      </c>
      <c r="I4" s="3">
        <v>600</v>
      </c>
      <c r="J4" s="3">
        <v>4800</v>
      </c>
      <c r="K4" s="3" t="s">
        <v>18</v>
      </c>
      <c r="L4" s="3" t="s">
        <v>28</v>
      </c>
      <c r="M4" s="3" t="s">
        <v>20</v>
      </c>
      <c r="N4" s="3" t="s">
        <v>29</v>
      </c>
      <c r="O4" s="3" t="s">
        <v>26</v>
      </c>
      <c r="P4" s="5">
        <v>42736</v>
      </c>
    </row>
    <row r="5" spans="1:16" x14ac:dyDescent="0.25">
      <c r="A5" s="9" t="s">
        <v>16</v>
      </c>
      <c r="B5" s="3" t="s">
        <v>30</v>
      </c>
      <c r="C5" s="3" t="s">
        <v>16</v>
      </c>
      <c r="D5" s="6" t="s">
        <v>31</v>
      </c>
      <c r="E5" s="3" t="s">
        <v>16</v>
      </c>
      <c r="F5" s="3">
        <v>9600</v>
      </c>
      <c r="G5" s="3" t="s">
        <v>16</v>
      </c>
      <c r="H5" s="3" t="s">
        <v>16</v>
      </c>
      <c r="I5" s="3">
        <v>600</v>
      </c>
      <c r="J5" s="3">
        <v>10200</v>
      </c>
      <c r="K5" s="3" t="s">
        <v>18</v>
      </c>
      <c r="L5" s="3" t="s">
        <v>19</v>
      </c>
      <c r="M5" s="3" t="s">
        <v>20</v>
      </c>
      <c r="N5" s="3" t="s">
        <v>32</v>
      </c>
      <c r="O5" s="3" t="s">
        <v>26</v>
      </c>
      <c r="P5" s="5">
        <v>42736</v>
      </c>
    </row>
    <row r="6" spans="1:16" x14ac:dyDescent="0.25">
      <c r="A6" s="9" t="s">
        <v>16</v>
      </c>
      <c r="B6" s="3" t="s">
        <v>33</v>
      </c>
      <c r="C6" s="3" t="s">
        <v>16</v>
      </c>
      <c r="D6" s="4">
        <v>1.224537037037037E-2</v>
      </c>
      <c r="E6" s="3" t="s">
        <v>16</v>
      </c>
      <c r="F6" s="3">
        <v>13900</v>
      </c>
      <c r="G6" s="3" t="s">
        <v>16</v>
      </c>
      <c r="H6" s="3" t="s">
        <v>16</v>
      </c>
      <c r="I6" s="3">
        <v>600</v>
      </c>
      <c r="J6" s="3">
        <v>14500</v>
      </c>
      <c r="K6" s="3" t="s">
        <v>18</v>
      </c>
      <c r="L6" s="3" t="s">
        <v>28</v>
      </c>
      <c r="M6" s="3" t="s">
        <v>20</v>
      </c>
      <c r="N6" s="3" t="s">
        <v>26</v>
      </c>
      <c r="O6" s="3" t="s">
        <v>34</v>
      </c>
      <c r="P6" s="5">
        <v>42736</v>
      </c>
    </row>
    <row r="7" spans="1:16" x14ac:dyDescent="0.25">
      <c r="A7" s="9">
        <v>2200</v>
      </c>
      <c r="B7" s="3" t="s">
        <v>35</v>
      </c>
      <c r="C7" s="3">
        <v>8950</v>
      </c>
      <c r="D7" s="4">
        <v>1.5729166666666666E-2</v>
      </c>
      <c r="E7" s="3">
        <v>2491</v>
      </c>
      <c r="F7" s="3">
        <v>13641</v>
      </c>
      <c r="G7" s="3" t="s">
        <v>16</v>
      </c>
      <c r="H7" s="3" t="s">
        <v>16</v>
      </c>
      <c r="I7" s="3" t="s">
        <v>16</v>
      </c>
      <c r="J7" s="3">
        <v>13400</v>
      </c>
      <c r="K7" s="3" t="s">
        <v>18</v>
      </c>
      <c r="L7" s="3" t="s">
        <v>28</v>
      </c>
      <c r="M7" s="3" t="s">
        <v>20</v>
      </c>
      <c r="N7" s="3" t="s">
        <v>36</v>
      </c>
      <c r="O7" s="3" t="s">
        <v>26</v>
      </c>
      <c r="P7" s="5">
        <v>42705</v>
      </c>
    </row>
    <row r="8" spans="1:16" x14ac:dyDescent="0.25">
      <c r="A8" s="9">
        <v>2200</v>
      </c>
      <c r="B8" s="3" t="s">
        <v>37</v>
      </c>
      <c r="C8" s="3">
        <v>9147</v>
      </c>
      <c r="D8" s="4">
        <v>1.9004629629629632E-2</v>
      </c>
      <c r="E8" s="3">
        <v>3010</v>
      </c>
      <c r="F8" s="3">
        <v>14357</v>
      </c>
      <c r="G8" s="3" t="s">
        <v>16</v>
      </c>
      <c r="H8" s="3" t="s">
        <v>16</v>
      </c>
      <c r="I8" s="3" t="s">
        <v>16</v>
      </c>
      <c r="J8" s="3">
        <v>14300</v>
      </c>
      <c r="K8" s="3" t="s">
        <v>18</v>
      </c>
      <c r="L8" s="3" t="s">
        <v>19</v>
      </c>
      <c r="M8" s="3" t="s">
        <v>20</v>
      </c>
      <c r="N8" s="3" t="s">
        <v>26</v>
      </c>
      <c r="O8" s="3" t="s">
        <v>38</v>
      </c>
      <c r="P8" s="5">
        <v>42675</v>
      </c>
    </row>
    <row r="9" spans="1:16" x14ac:dyDescent="0.25">
      <c r="A9" s="9">
        <v>2200</v>
      </c>
      <c r="B9" s="3" t="s">
        <v>39</v>
      </c>
      <c r="C9" s="3">
        <v>6582</v>
      </c>
      <c r="D9" s="4">
        <v>3.2129629629629626E-2</v>
      </c>
      <c r="E9" s="3">
        <v>5089</v>
      </c>
      <c r="F9" s="3">
        <v>13800</v>
      </c>
      <c r="G9" s="3" t="s">
        <v>16</v>
      </c>
      <c r="H9" s="3" t="s">
        <v>16</v>
      </c>
      <c r="I9" s="3" t="s">
        <v>16</v>
      </c>
      <c r="J9" s="3">
        <v>13800</v>
      </c>
      <c r="K9" s="3" t="s">
        <v>18</v>
      </c>
      <c r="L9" s="3" t="s">
        <v>19</v>
      </c>
      <c r="M9" s="3" t="s">
        <v>20</v>
      </c>
      <c r="N9" s="3" t="s">
        <v>40</v>
      </c>
      <c r="O9" s="3" t="s">
        <v>26</v>
      </c>
      <c r="P9" s="5">
        <v>42705</v>
      </c>
    </row>
    <row r="10" spans="1:16" x14ac:dyDescent="0.25">
      <c r="A10" s="9" t="s">
        <v>16</v>
      </c>
      <c r="B10" s="3" t="s">
        <v>41</v>
      </c>
      <c r="C10" s="3" t="s">
        <v>16</v>
      </c>
      <c r="D10" s="4">
        <v>6.0185185185185177E-3</v>
      </c>
      <c r="E10" s="3" t="s">
        <v>16</v>
      </c>
      <c r="F10" s="3">
        <v>4800</v>
      </c>
      <c r="G10" s="3" t="s">
        <v>16</v>
      </c>
      <c r="H10" s="3" t="s">
        <v>16</v>
      </c>
      <c r="I10" s="3">
        <v>600</v>
      </c>
      <c r="J10" s="3">
        <v>5400</v>
      </c>
      <c r="K10" s="3" t="s">
        <v>18</v>
      </c>
      <c r="L10" s="3" t="s">
        <v>28</v>
      </c>
      <c r="M10" s="3" t="s">
        <v>20</v>
      </c>
      <c r="N10" s="3" t="s">
        <v>42</v>
      </c>
      <c r="O10" s="3" t="s">
        <v>43</v>
      </c>
      <c r="P10" s="5">
        <v>42767</v>
      </c>
    </row>
    <row r="11" spans="1:16" x14ac:dyDescent="0.25">
      <c r="A11" s="9">
        <v>2200</v>
      </c>
      <c r="B11" s="3" t="s">
        <v>44</v>
      </c>
      <c r="C11" s="3">
        <v>10129</v>
      </c>
      <c r="D11" s="4">
        <v>2.4375000000000004E-2</v>
      </c>
      <c r="E11" s="3">
        <v>3861</v>
      </c>
      <c r="F11" s="3">
        <v>16190</v>
      </c>
      <c r="G11" s="3">
        <v>4857</v>
      </c>
      <c r="H11" s="3" t="s">
        <v>45</v>
      </c>
      <c r="I11" s="3">
        <v>10000</v>
      </c>
      <c r="J11" s="3">
        <v>31000</v>
      </c>
      <c r="K11" s="3" t="s">
        <v>18</v>
      </c>
      <c r="L11" s="3" t="s">
        <v>28</v>
      </c>
      <c r="M11" s="3" t="s">
        <v>20</v>
      </c>
      <c r="N11" s="3" t="s">
        <v>46</v>
      </c>
      <c r="O11" s="3" t="s">
        <v>47</v>
      </c>
      <c r="P11" s="5">
        <v>42583</v>
      </c>
    </row>
    <row r="12" spans="1:16" x14ac:dyDescent="0.25">
      <c r="A12" s="9" t="s">
        <v>16</v>
      </c>
      <c r="B12" s="3" t="s">
        <v>48</v>
      </c>
      <c r="C12" s="3" t="s">
        <v>16</v>
      </c>
      <c r="D12" s="4">
        <v>8.5416666666666679E-3</v>
      </c>
      <c r="E12" s="3" t="s">
        <v>16</v>
      </c>
      <c r="F12" s="3">
        <v>5700</v>
      </c>
      <c r="G12" s="3" t="s">
        <v>16</v>
      </c>
      <c r="H12" s="3" t="s">
        <v>16</v>
      </c>
      <c r="I12" s="3">
        <v>600</v>
      </c>
      <c r="J12" s="3">
        <v>6300</v>
      </c>
      <c r="K12" s="3" t="s">
        <v>18</v>
      </c>
      <c r="L12" s="3" t="s">
        <v>19</v>
      </c>
      <c r="M12" s="3" t="s">
        <v>20</v>
      </c>
      <c r="N12" s="3" t="s">
        <v>46</v>
      </c>
      <c r="O12" s="3" t="s">
        <v>49</v>
      </c>
      <c r="P12" s="5">
        <v>42736</v>
      </c>
    </row>
    <row r="13" spans="1:16" x14ac:dyDescent="0.25">
      <c r="A13" s="9">
        <v>2200</v>
      </c>
      <c r="B13" s="3" t="s">
        <v>50</v>
      </c>
      <c r="C13" s="3">
        <v>8976</v>
      </c>
      <c r="D13" s="4">
        <v>2.6249999999999999E-2</v>
      </c>
      <c r="E13" s="3">
        <v>4158</v>
      </c>
      <c r="F13" s="3">
        <v>15334</v>
      </c>
      <c r="G13" s="3" t="s">
        <v>16</v>
      </c>
      <c r="H13" s="3" t="s">
        <v>16</v>
      </c>
      <c r="I13" s="3" t="s">
        <v>16</v>
      </c>
      <c r="J13" s="3">
        <v>15300</v>
      </c>
      <c r="K13" s="3" t="s">
        <v>18</v>
      </c>
      <c r="L13" s="3" t="s">
        <v>28</v>
      </c>
      <c r="M13" s="3" t="s">
        <v>20</v>
      </c>
      <c r="N13" s="3" t="s">
        <v>51</v>
      </c>
      <c r="O13" s="3" t="s">
        <v>52</v>
      </c>
      <c r="P13" s="5">
        <v>42675</v>
      </c>
    </row>
    <row r="14" spans="1:16" x14ac:dyDescent="0.25">
      <c r="A14" s="9" t="s">
        <v>16</v>
      </c>
      <c r="B14" s="3" t="s">
        <v>53</v>
      </c>
      <c r="C14" s="3"/>
      <c r="D14" s="4">
        <v>1.6157407407407409E-2</v>
      </c>
      <c r="E14" s="3"/>
      <c r="F14" s="3">
        <v>10800</v>
      </c>
      <c r="G14" s="3" t="s">
        <v>16</v>
      </c>
      <c r="H14" s="3" t="s">
        <v>16</v>
      </c>
      <c r="I14" s="3">
        <v>600</v>
      </c>
      <c r="J14" s="3">
        <v>11400</v>
      </c>
      <c r="K14" s="3" t="s">
        <v>18</v>
      </c>
      <c r="L14" s="3" t="s">
        <v>28</v>
      </c>
      <c r="M14" s="3" t="s">
        <v>20</v>
      </c>
      <c r="N14" s="3" t="s">
        <v>46</v>
      </c>
      <c r="O14" s="3" t="s">
        <v>54</v>
      </c>
      <c r="P14" s="5">
        <v>42736</v>
      </c>
    </row>
    <row r="15" spans="1:16" x14ac:dyDescent="0.25">
      <c r="A15" s="9">
        <v>2200</v>
      </c>
      <c r="B15" s="3" t="s">
        <v>55</v>
      </c>
      <c r="C15" s="3">
        <v>10180</v>
      </c>
      <c r="D15" s="4">
        <v>1.5104166666666667E-2</v>
      </c>
      <c r="E15" s="3">
        <v>2392</v>
      </c>
      <c r="F15" s="3">
        <v>14772</v>
      </c>
      <c r="G15" s="3" t="s">
        <v>16</v>
      </c>
      <c r="H15" s="3" t="s">
        <v>16</v>
      </c>
      <c r="I15" s="3" t="s">
        <v>16</v>
      </c>
      <c r="J15" s="3">
        <v>14700</v>
      </c>
      <c r="K15" s="3" t="s">
        <v>18</v>
      </c>
      <c r="L15" s="3" t="s">
        <v>28</v>
      </c>
      <c r="M15" s="3" t="s">
        <v>20</v>
      </c>
      <c r="N15" s="3" t="s">
        <v>56</v>
      </c>
      <c r="O15" s="3" t="s">
        <v>57</v>
      </c>
      <c r="P15" s="5">
        <v>42644</v>
      </c>
    </row>
    <row r="16" spans="1:16" x14ac:dyDescent="0.25">
      <c r="A16" s="9">
        <v>2200</v>
      </c>
      <c r="B16" s="3" t="s">
        <v>58</v>
      </c>
      <c r="C16" s="3">
        <v>7493</v>
      </c>
      <c r="D16" s="4">
        <v>1.3078703703703703E-2</v>
      </c>
      <c r="E16" s="3">
        <v>2071</v>
      </c>
      <c r="F16" s="3">
        <v>11764</v>
      </c>
      <c r="G16" s="3" t="s">
        <v>16</v>
      </c>
      <c r="H16" s="3" t="s">
        <v>16</v>
      </c>
      <c r="I16" s="3" t="s">
        <v>16</v>
      </c>
      <c r="J16" s="3">
        <v>11700</v>
      </c>
      <c r="K16" s="3" t="s">
        <v>18</v>
      </c>
      <c r="L16" s="3" t="s">
        <v>28</v>
      </c>
      <c r="M16" s="3" t="s">
        <v>20</v>
      </c>
      <c r="N16" s="3" t="s">
        <v>56</v>
      </c>
      <c r="O16" s="3" t="s">
        <v>59</v>
      </c>
      <c r="P16" s="5">
        <v>42644</v>
      </c>
    </row>
    <row r="17" spans="1:16" x14ac:dyDescent="0.25">
      <c r="A17" s="9">
        <v>2200</v>
      </c>
      <c r="B17" s="3" t="s">
        <v>60</v>
      </c>
      <c r="C17" s="3">
        <v>2807</v>
      </c>
      <c r="D17" s="4">
        <v>6.9328703703703696E-3</v>
      </c>
      <c r="E17" s="3">
        <v>1098</v>
      </c>
      <c r="F17" s="3">
        <v>6105</v>
      </c>
      <c r="G17" s="3">
        <v>12211</v>
      </c>
      <c r="H17" s="3" t="s">
        <v>61</v>
      </c>
      <c r="I17" s="3">
        <v>10000</v>
      </c>
      <c r="J17" s="3">
        <v>17300</v>
      </c>
      <c r="K17" s="3" t="s">
        <v>18</v>
      </c>
      <c r="L17" s="3" t="s">
        <v>28</v>
      </c>
      <c r="M17" s="3" t="s">
        <v>20</v>
      </c>
      <c r="N17" s="3" t="s">
        <v>56</v>
      </c>
      <c r="O17" s="3" t="s">
        <v>62</v>
      </c>
      <c r="P17" s="5">
        <v>42644</v>
      </c>
    </row>
    <row r="18" spans="1:16" x14ac:dyDescent="0.25">
      <c r="A18" s="9">
        <v>2200</v>
      </c>
      <c r="B18" s="3" t="s">
        <v>63</v>
      </c>
      <c r="C18" s="3">
        <v>10994</v>
      </c>
      <c r="D18" s="4">
        <v>2.5601851851851851E-2</v>
      </c>
      <c r="E18" s="3">
        <v>4055</v>
      </c>
      <c r="F18" s="3">
        <v>17249</v>
      </c>
      <c r="G18" s="3" t="s">
        <v>16</v>
      </c>
      <c r="H18" s="3" t="s">
        <v>16</v>
      </c>
      <c r="I18" s="3" t="s">
        <v>16</v>
      </c>
      <c r="J18" s="3">
        <v>17200</v>
      </c>
      <c r="K18" s="3" t="s">
        <v>18</v>
      </c>
      <c r="L18" s="3" t="s">
        <v>28</v>
      </c>
      <c r="M18" s="3" t="s">
        <v>20</v>
      </c>
      <c r="N18" s="3" t="s">
        <v>64</v>
      </c>
      <c r="O18" s="3" t="s">
        <v>38</v>
      </c>
      <c r="P18" s="5">
        <v>42675</v>
      </c>
    </row>
    <row r="19" spans="1:16" x14ac:dyDescent="0.25">
      <c r="A19" s="9">
        <v>2200</v>
      </c>
      <c r="B19" s="3" t="s">
        <v>65</v>
      </c>
      <c r="C19" s="3">
        <v>12120</v>
      </c>
      <c r="D19" s="4">
        <v>3.1956018518518516E-2</v>
      </c>
      <c r="E19" s="3">
        <v>5061</v>
      </c>
      <c r="F19" s="3">
        <v>19381</v>
      </c>
      <c r="G19" s="3" t="s">
        <v>16</v>
      </c>
      <c r="H19" s="3" t="s">
        <v>16</v>
      </c>
      <c r="I19" s="3" t="s">
        <v>16</v>
      </c>
      <c r="J19" s="3">
        <v>19300</v>
      </c>
      <c r="K19" s="3" t="s">
        <v>18</v>
      </c>
      <c r="L19" s="3" t="s">
        <v>28</v>
      </c>
      <c r="M19" s="3" t="s">
        <v>20</v>
      </c>
      <c r="N19" s="3" t="s">
        <v>64</v>
      </c>
      <c r="O19" s="3" t="s">
        <v>66</v>
      </c>
      <c r="P19" s="5">
        <v>42675</v>
      </c>
    </row>
    <row r="20" spans="1:16" x14ac:dyDescent="0.25">
      <c r="A20" s="9" t="s">
        <v>16</v>
      </c>
      <c r="B20" s="3" t="s">
        <v>17</v>
      </c>
      <c r="C20" s="3" t="s">
        <v>16</v>
      </c>
      <c r="D20" s="4">
        <v>1.7893518518518517E-2</v>
      </c>
      <c r="E20" s="3" t="s">
        <v>16</v>
      </c>
      <c r="F20" s="3">
        <v>12200</v>
      </c>
      <c r="G20" s="3" t="s">
        <v>16</v>
      </c>
      <c r="H20" s="3" t="s">
        <v>16</v>
      </c>
      <c r="I20" s="3">
        <v>600</v>
      </c>
      <c r="J20" s="3">
        <v>12800</v>
      </c>
      <c r="K20" s="3" t="s">
        <v>18</v>
      </c>
      <c r="L20" s="3" t="s">
        <v>19</v>
      </c>
      <c r="M20" s="3" t="s">
        <v>20</v>
      </c>
      <c r="N20" s="3" t="s">
        <v>67</v>
      </c>
      <c r="O20" s="3" t="s">
        <v>68</v>
      </c>
      <c r="P20" s="5">
        <v>42736</v>
      </c>
    </row>
    <row r="21" spans="1:16" x14ac:dyDescent="0.25">
      <c r="A21" s="9">
        <v>2200</v>
      </c>
      <c r="B21" s="3" t="s">
        <v>69</v>
      </c>
      <c r="C21" s="3">
        <v>4887</v>
      </c>
      <c r="D21" s="4">
        <v>1.951388888888889E-2</v>
      </c>
      <c r="E21" s="3">
        <v>3091</v>
      </c>
      <c r="F21" s="3">
        <v>10178</v>
      </c>
      <c r="G21" s="3" t="s">
        <v>16</v>
      </c>
      <c r="H21" s="3" t="s">
        <v>16</v>
      </c>
      <c r="I21" s="3" t="s">
        <v>16</v>
      </c>
      <c r="J21" s="3">
        <v>10100</v>
      </c>
      <c r="K21" s="3" t="s">
        <v>18</v>
      </c>
      <c r="L21" s="3" t="s">
        <v>28</v>
      </c>
      <c r="M21" s="3" t="s">
        <v>20</v>
      </c>
      <c r="N21" s="3" t="s">
        <v>70</v>
      </c>
      <c r="O21" s="3" t="s">
        <v>71</v>
      </c>
      <c r="P21" s="5">
        <v>42583</v>
      </c>
    </row>
    <row r="22" spans="1:16" x14ac:dyDescent="0.25">
      <c r="A22" s="9">
        <v>2200</v>
      </c>
      <c r="B22" s="3" t="s">
        <v>72</v>
      </c>
      <c r="C22" s="3">
        <v>4528</v>
      </c>
      <c r="D22" s="4">
        <v>9.1550925925925931E-3</v>
      </c>
      <c r="E22" s="3">
        <v>1450</v>
      </c>
      <c r="F22" s="3">
        <v>8178</v>
      </c>
      <c r="G22" s="3" t="s">
        <v>16</v>
      </c>
      <c r="H22" s="3" t="s">
        <v>16</v>
      </c>
      <c r="I22" s="3" t="s">
        <v>16</v>
      </c>
      <c r="J22" s="3">
        <v>8100</v>
      </c>
      <c r="K22" s="3" t="s">
        <v>18</v>
      </c>
      <c r="L22" s="3" t="s">
        <v>28</v>
      </c>
      <c r="M22" s="3" t="s">
        <v>20</v>
      </c>
      <c r="N22" s="3" t="s">
        <v>73</v>
      </c>
      <c r="O22" s="3" t="s">
        <v>74</v>
      </c>
      <c r="P22" s="5">
        <v>42583</v>
      </c>
    </row>
    <row r="23" spans="1:16" x14ac:dyDescent="0.25">
      <c r="A23" s="10" t="s">
        <v>16</v>
      </c>
      <c r="B23" s="3" t="s">
        <v>75</v>
      </c>
      <c r="C23" s="7" t="s">
        <v>16</v>
      </c>
      <c r="D23" s="4">
        <v>1.3553240740740741E-2</v>
      </c>
      <c r="E23" s="3" t="s">
        <v>16</v>
      </c>
      <c r="F23" s="3">
        <v>6200</v>
      </c>
      <c r="G23" s="3" t="s">
        <v>16</v>
      </c>
      <c r="H23" s="3" t="s">
        <v>16</v>
      </c>
      <c r="I23" s="3">
        <v>600</v>
      </c>
      <c r="J23" s="3">
        <v>6800</v>
      </c>
      <c r="K23" s="3" t="s">
        <v>18</v>
      </c>
      <c r="L23" s="3" t="s">
        <v>28</v>
      </c>
      <c r="M23" s="3" t="s">
        <v>20</v>
      </c>
      <c r="N23" s="3" t="s">
        <v>70</v>
      </c>
      <c r="O23" s="3" t="s">
        <v>76</v>
      </c>
      <c r="P23" s="5">
        <v>42736</v>
      </c>
    </row>
    <row r="24" spans="1:16" x14ac:dyDescent="0.25">
      <c r="A24" s="9">
        <v>2200</v>
      </c>
      <c r="B24" s="3" t="s">
        <v>77</v>
      </c>
      <c r="C24" s="3">
        <v>6081</v>
      </c>
      <c r="D24" s="4">
        <v>1.4548611111111111E-2</v>
      </c>
      <c r="E24" s="3">
        <v>2304</v>
      </c>
      <c r="F24" s="3">
        <v>10585</v>
      </c>
      <c r="G24" s="3">
        <v>7409</v>
      </c>
      <c r="H24" s="3" t="s">
        <v>78</v>
      </c>
      <c r="I24" s="3" t="s">
        <v>79</v>
      </c>
      <c r="J24" s="3"/>
      <c r="K24" s="3" t="s">
        <v>18</v>
      </c>
      <c r="L24" s="3" t="s">
        <v>28</v>
      </c>
      <c r="M24" s="3" t="s">
        <v>20</v>
      </c>
      <c r="N24" s="3" t="s">
        <v>80</v>
      </c>
      <c r="O24" s="3" t="s">
        <v>81</v>
      </c>
      <c r="P24" s="5">
        <v>42736</v>
      </c>
    </row>
    <row r="25" spans="1:16" x14ac:dyDescent="0.25">
      <c r="A25" s="10" t="s">
        <v>16</v>
      </c>
      <c r="B25" s="7">
        <v>10.01</v>
      </c>
      <c r="C25" s="7" t="s">
        <v>16</v>
      </c>
      <c r="D25" s="4">
        <v>1.7048611111111112E-2</v>
      </c>
      <c r="E25" s="3" t="s">
        <v>16</v>
      </c>
      <c r="F25" s="3">
        <v>10200</v>
      </c>
      <c r="G25" s="3" t="s">
        <v>16</v>
      </c>
      <c r="H25" s="3" t="s">
        <v>16</v>
      </c>
      <c r="I25" s="3">
        <v>600</v>
      </c>
      <c r="J25" s="3">
        <v>10800</v>
      </c>
      <c r="K25" s="3" t="s">
        <v>18</v>
      </c>
      <c r="L25" s="3" t="s">
        <v>28</v>
      </c>
      <c r="M25" s="3" t="s">
        <v>20</v>
      </c>
      <c r="N25" s="3" t="s">
        <v>82</v>
      </c>
      <c r="O25" s="3" t="s">
        <v>83</v>
      </c>
      <c r="P25" s="5">
        <v>42767</v>
      </c>
    </row>
    <row r="26" spans="1:16" x14ac:dyDescent="0.25">
      <c r="A26" s="10" t="s">
        <v>16</v>
      </c>
      <c r="B26" s="7">
        <v>2.5099999999999998</v>
      </c>
      <c r="C26" s="7" t="s">
        <v>16</v>
      </c>
      <c r="D26" s="4">
        <v>6.7708333333333336E-3</v>
      </c>
      <c r="E26" s="3" t="s">
        <v>16</v>
      </c>
      <c r="F26" s="3">
        <v>5300</v>
      </c>
      <c r="G26" s="3" t="s">
        <v>16</v>
      </c>
      <c r="H26" s="3" t="s">
        <v>16</v>
      </c>
      <c r="I26" s="3">
        <v>600</v>
      </c>
      <c r="J26" s="3">
        <v>5900</v>
      </c>
      <c r="K26" s="3" t="s">
        <v>18</v>
      </c>
      <c r="L26" s="3" t="s">
        <v>28</v>
      </c>
      <c r="M26" s="3" t="s">
        <v>84</v>
      </c>
      <c r="N26" s="3" t="s">
        <v>46</v>
      </c>
      <c r="O26" s="3" t="s">
        <v>85</v>
      </c>
      <c r="P26" s="5">
        <v>42767</v>
      </c>
    </row>
    <row r="27" spans="1:16" x14ac:dyDescent="0.25">
      <c r="A27" s="10">
        <v>2200</v>
      </c>
      <c r="B27" s="7">
        <v>16.32</v>
      </c>
      <c r="C27" s="7">
        <v>8976</v>
      </c>
      <c r="D27" s="4">
        <v>2.6249999999999999E-2</v>
      </c>
      <c r="E27" s="3">
        <v>4158</v>
      </c>
      <c r="F27" s="3">
        <v>15334</v>
      </c>
      <c r="G27" s="3" t="s">
        <v>16</v>
      </c>
      <c r="H27" s="3" t="s">
        <v>16</v>
      </c>
      <c r="I27" s="3" t="s">
        <v>16</v>
      </c>
      <c r="J27" s="3">
        <v>15300</v>
      </c>
      <c r="K27" s="3" t="s">
        <v>18</v>
      </c>
      <c r="L27" s="3" t="s">
        <v>28</v>
      </c>
      <c r="M27" s="3" t="s">
        <v>20</v>
      </c>
      <c r="N27" s="3" t="s">
        <v>51</v>
      </c>
      <c r="O27" s="3" t="s">
        <v>52</v>
      </c>
      <c r="P27" s="5">
        <v>42675</v>
      </c>
    </row>
    <row r="28" spans="1:16" x14ac:dyDescent="0.25">
      <c r="A28" s="10">
        <v>2200</v>
      </c>
      <c r="B28" s="7">
        <v>3.69</v>
      </c>
      <c r="C28" s="7" t="s">
        <v>16</v>
      </c>
      <c r="D28" s="4">
        <v>1.082175925925926E-2</v>
      </c>
      <c r="E28" s="3"/>
      <c r="F28" s="3">
        <v>6000</v>
      </c>
      <c r="G28" s="3" t="s">
        <v>16</v>
      </c>
      <c r="H28" s="3" t="s">
        <v>16</v>
      </c>
      <c r="I28" s="3">
        <v>600</v>
      </c>
      <c r="J28" s="3">
        <v>6600</v>
      </c>
      <c r="K28" s="3" t="s">
        <v>18</v>
      </c>
      <c r="L28" s="3" t="s">
        <v>28</v>
      </c>
      <c r="M28" s="3" t="s">
        <v>84</v>
      </c>
      <c r="N28" s="3" t="s">
        <v>86</v>
      </c>
      <c r="O28" s="3" t="s">
        <v>87</v>
      </c>
      <c r="P28" s="5">
        <v>42767</v>
      </c>
    </row>
    <row r="29" spans="1:16" x14ac:dyDescent="0.25">
      <c r="A29" s="10" t="s">
        <v>16</v>
      </c>
      <c r="B29" s="7">
        <v>4.3</v>
      </c>
      <c r="C29" s="7" t="s">
        <v>16</v>
      </c>
      <c r="D29" s="4">
        <v>8.5416666666666679E-3</v>
      </c>
      <c r="E29" s="3" t="s">
        <v>16</v>
      </c>
      <c r="F29" s="3">
        <v>5700</v>
      </c>
      <c r="G29" s="3" t="s">
        <v>16</v>
      </c>
      <c r="H29" s="3" t="s">
        <v>16</v>
      </c>
      <c r="I29" s="3">
        <v>600</v>
      </c>
      <c r="J29" s="3">
        <v>6300</v>
      </c>
      <c r="K29" s="3" t="s">
        <v>18</v>
      </c>
      <c r="L29" s="3" t="s">
        <v>19</v>
      </c>
      <c r="M29" s="3" t="s">
        <v>20</v>
      </c>
      <c r="N29" s="3" t="s">
        <v>46</v>
      </c>
      <c r="O29" s="3" t="s">
        <v>49</v>
      </c>
      <c r="P29" s="5">
        <v>42736</v>
      </c>
    </row>
    <row r="30" spans="1:16" x14ac:dyDescent="0.25">
      <c r="A30" s="10" t="s">
        <v>16</v>
      </c>
      <c r="B30" s="7">
        <v>2.29</v>
      </c>
      <c r="C30" s="7" t="s">
        <v>16</v>
      </c>
      <c r="D30" s="4">
        <v>4.7453703703703703E-3</v>
      </c>
      <c r="E30" s="3" t="s">
        <v>16</v>
      </c>
      <c r="F30" s="3">
        <v>5500</v>
      </c>
      <c r="G30" s="3" t="s">
        <v>16</v>
      </c>
      <c r="H30" s="3" t="s">
        <v>16</v>
      </c>
      <c r="I30" s="3">
        <v>600</v>
      </c>
      <c r="J30" s="3">
        <v>6100</v>
      </c>
      <c r="K30" s="3" t="s">
        <v>18</v>
      </c>
      <c r="L30" s="3" t="s">
        <v>28</v>
      </c>
      <c r="M30" s="3" t="s">
        <v>20</v>
      </c>
      <c r="N30" s="3" t="s">
        <v>46</v>
      </c>
      <c r="O30" s="3" t="s">
        <v>85</v>
      </c>
      <c r="P30" s="5">
        <v>42767</v>
      </c>
    </row>
    <row r="31" spans="1:16" x14ac:dyDescent="0.25">
      <c r="A31" s="10">
        <v>2200</v>
      </c>
      <c r="B31" s="7">
        <v>0.42</v>
      </c>
      <c r="C31" s="7">
        <v>234</v>
      </c>
      <c r="D31" s="4">
        <v>1.8067129629629631E-2</v>
      </c>
      <c r="E31" s="3">
        <v>2861</v>
      </c>
      <c r="F31" s="3">
        <v>5529</v>
      </c>
      <c r="G31" s="3">
        <v>3177</v>
      </c>
      <c r="H31" s="3">
        <v>1.6</v>
      </c>
      <c r="I31" s="3">
        <v>600</v>
      </c>
      <c r="J31" s="3">
        <v>9000</v>
      </c>
      <c r="K31" s="3" t="s">
        <v>18</v>
      </c>
      <c r="L31" s="3" t="s">
        <v>28</v>
      </c>
      <c r="M31" s="3" t="s">
        <v>20</v>
      </c>
      <c r="N31" s="3" t="s">
        <v>88</v>
      </c>
      <c r="O31" s="3" t="s">
        <v>89</v>
      </c>
      <c r="P31" s="5">
        <v>42767</v>
      </c>
    </row>
    <row r="32" spans="1:16" x14ac:dyDescent="0.25">
      <c r="A32" s="10" t="s">
        <v>16</v>
      </c>
      <c r="B32" s="7">
        <v>3.11</v>
      </c>
      <c r="C32" s="7" t="s">
        <v>16</v>
      </c>
      <c r="D32" s="4">
        <v>9.4675925925925917E-3</v>
      </c>
      <c r="E32" s="3" t="s">
        <v>16</v>
      </c>
      <c r="F32" s="3">
        <v>6200</v>
      </c>
      <c r="G32" s="3"/>
      <c r="H32" s="3" t="s">
        <v>16</v>
      </c>
      <c r="I32" s="3">
        <v>600</v>
      </c>
      <c r="J32" s="3">
        <v>6800</v>
      </c>
      <c r="K32" s="3" t="s">
        <v>18</v>
      </c>
      <c r="L32" s="3" t="s">
        <v>28</v>
      </c>
      <c r="M32" s="3" t="s">
        <v>20</v>
      </c>
      <c r="N32" s="3" t="s">
        <v>86</v>
      </c>
      <c r="O32" s="3" t="s">
        <v>90</v>
      </c>
      <c r="P32" s="5">
        <v>42767</v>
      </c>
    </row>
    <row r="33" spans="1:16" x14ac:dyDescent="0.25">
      <c r="A33" s="10" t="s">
        <v>16</v>
      </c>
      <c r="B33" s="7">
        <v>5.86</v>
      </c>
      <c r="C33" s="7" t="s">
        <v>16</v>
      </c>
      <c r="D33" s="4">
        <v>8.2060185185185187E-3</v>
      </c>
      <c r="E33" s="3" t="s">
        <v>16</v>
      </c>
      <c r="F33" s="3">
        <v>7300</v>
      </c>
      <c r="G33" s="3" t="s">
        <v>16</v>
      </c>
      <c r="H33" s="3" t="s">
        <v>16</v>
      </c>
      <c r="I33" s="3">
        <v>600</v>
      </c>
      <c r="J33" s="3">
        <v>7900</v>
      </c>
      <c r="K33" s="3" t="s">
        <v>18</v>
      </c>
      <c r="L33" s="3" t="s">
        <v>28</v>
      </c>
      <c r="M33" s="3" t="s">
        <v>20</v>
      </c>
      <c r="N33" s="3" t="s">
        <v>91</v>
      </c>
      <c r="O33" s="3" t="s">
        <v>92</v>
      </c>
      <c r="P33" s="5">
        <v>42767</v>
      </c>
    </row>
    <row r="34" spans="1:16" x14ac:dyDescent="0.25">
      <c r="A34" s="10">
        <v>2200</v>
      </c>
      <c r="B34" s="7">
        <v>6.65</v>
      </c>
      <c r="C34" s="7">
        <v>3653</v>
      </c>
      <c r="D34" s="4">
        <v>1.7256944444444446E-2</v>
      </c>
      <c r="E34" s="3">
        <v>2733</v>
      </c>
      <c r="F34" s="3">
        <v>8586</v>
      </c>
      <c r="G34" s="3" t="s">
        <v>16</v>
      </c>
      <c r="H34" s="3" t="s">
        <v>16</v>
      </c>
      <c r="I34" s="3">
        <v>600</v>
      </c>
      <c r="J34" s="3">
        <v>9100</v>
      </c>
      <c r="K34" s="3" t="s">
        <v>18</v>
      </c>
      <c r="L34" s="3" t="s">
        <v>28</v>
      </c>
      <c r="M34" s="3" t="s">
        <v>20</v>
      </c>
      <c r="N34" s="3" t="s">
        <v>46</v>
      </c>
      <c r="O34" s="3" t="s">
        <v>93</v>
      </c>
      <c r="P34" s="5">
        <v>42767</v>
      </c>
    </row>
    <row r="35" spans="1:16" x14ac:dyDescent="0.25">
      <c r="A35" s="10" t="s">
        <v>16</v>
      </c>
      <c r="B35" s="7">
        <v>2.29</v>
      </c>
      <c r="C35" s="7" t="s">
        <v>16</v>
      </c>
      <c r="D35" s="4">
        <v>9.0740740740740729E-3</v>
      </c>
      <c r="E35" s="3" t="s">
        <v>16</v>
      </c>
      <c r="F35" s="3">
        <v>6000</v>
      </c>
      <c r="G35" s="3" t="s">
        <v>16</v>
      </c>
      <c r="H35" s="3" t="s">
        <v>16</v>
      </c>
      <c r="I35" s="3">
        <v>600</v>
      </c>
      <c r="J35" s="3">
        <v>6600</v>
      </c>
      <c r="K35" s="3" t="s">
        <v>18</v>
      </c>
      <c r="L35" s="3" t="s">
        <v>28</v>
      </c>
      <c r="M35" s="3" t="s">
        <v>20</v>
      </c>
      <c r="N35" s="3" t="s">
        <v>46</v>
      </c>
      <c r="O35" s="3" t="s">
        <v>85</v>
      </c>
      <c r="P35" s="5">
        <v>42767</v>
      </c>
    </row>
    <row r="36" spans="1:16" x14ac:dyDescent="0.25">
      <c r="A36" s="10">
        <v>2200</v>
      </c>
      <c r="B36" s="7">
        <v>8.8800000000000008</v>
      </c>
      <c r="C36" s="7">
        <v>4887</v>
      </c>
      <c r="D36" s="4">
        <v>1.951388888888889E-2</v>
      </c>
      <c r="E36" s="3">
        <v>3091</v>
      </c>
      <c r="F36" s="3">
        <v>10178</v>
      </c>
      <c r="G36" s="3" t="s">
        <v>16</v>
      </c>
      <c r="H36" s="3" t="s">
        <v>16</v>
      </c>
      <c r="I36" s="3" t="s">
        <v>16</v>
      </c>
      <c r="J36" s="3">
        <v>10100</v>
      </c>
      <c r="K36" s="3" t="s">
        <v>18</v>
      </c>
      <c r="L36" s="3" t="s">
        <v>28</v>
      </c>
      <c r="M36" s="3" t="s">
        <v>20</v>
      </c>
      <c r="N36" s="3" t="s">
        <v>70</v>
      </c>
      <c r="O36" s="3" t="s">
        <v>94</v>
      </c>
      <c r="P36" s="5">
        <v>42583</v>
      </c>
    </row>
    <row r="37" spans="1:16" x14ac:dyDescent="0.25">
      <c r="A37" s="10">
        <v>2200</v>
      </c>
      <c r="B37" s="7">
        <v>8.24</v>
      </c>
      <c r="C37" s="7">
        <v>4528</v>
      </c>
      <c r="D37" s="4">
        <v>9.1550925925925931E-3</v>
      </c>
      <c r="E37" s="3">
        <v>1450</v>
      </c>
      <c r="F37" s="3">
        <v>8178</v>
      </c>
      <c r="G37" s="3" t="s">
        <v>16</v>
      </c>
      <c r="H37" s="3" t="s">
        <v>16</v>
      </c>
      <c r="I37" s="3" t="s">
        <v>16</v>
      </c>
      <c r="J37" s="3">
        <v>8100</v>
      </c>
      <c r="K37" s="3" t="s">
        <v>18</v>
      </c>
      <c r="L37" s="3" t="s">
        <v>28</v>
      </c>
      <c r="M37" s="3" t="s">
        <v>20</v>
      </c>
      <c r="N37" s="3" t="s">
        <v>73</v>
      </c>
      <c r="O37" s="3" t="s">
        <v>74</v>
      </c>
      <c r="P37" s="5">
        <v>42583</v>
      </c>
    </row>
    <row r="38" spans="1:16" x14ac:dyDescent="0.25">
      <c r="A38" s="10" t="s">
        <v>16</v>
      </c>
      <c r="B38" s="7">
        <v>5.95</v>
      </c>
      <c r="C38" s="7" t="s">
        <v>16</v>
      </c>
      <c r="D38" s="4">
        <v>1.3553240740740741E-2</v>
      </c>
      <c r="E38" s="3" t="s">
        <v>16</v>
      </c>
      <c r="F38" s="3">
        <v>6200</v>
      </c>
      <c r="G38" s="3" t="s">
        <v>16</v>
      </c>
      <c r="H38" s="3" t="s">
        <v>16</v>
      </c>
      <c r="I38" s="3">
        <v>600</v>
      </c>
      <c r="J38" s="3">
        <v>6800</v>
      </c>
      <c r="K38" s="3" t="s">
        <v>18</v>
      </c>
      <c r="L38" s="3" t="s">
        <v>28</v>
      </c>
      <c r="M38" s="3" t="s">
        <v>20</v>
      </c>
      <c r="N38" s="3" t="s">
        <v>70</v>
      </c>
      <c r="O38" s="3" t="s">
        <v>76</v>
      </c>
      <c r="P38" s="5">
        <v>42736</v>
      </c>
    </row>
    <row r="39" spans="1:16" x14ac:dyDescent="0.25">
      <c r="A39" s="10">
        <v>2200</v>
      </c>
      <c r="B39" s="7">
        <v>11.06</v>
      </c>
      <c r="C39" s="7">
        <v>6081</v>
      </c>
      <c r="D39" s="4">
        <v>1.4548611111111111E-2</v>
      </c>
      <c r="E39" s="3">
        <v>2304</v>
      </c>
      <c r="F39" s="3">
        <v>10585</v>
      </c>
      <c r="G39" s="3">
        <v>7409</v>
      </c>
      <c r="H39" s="3">
        <v>1.7</v>
      </c>
      <c r="I39" s="3">
        <v>600</v>
      </c>
      <c r="J39" s="3">
        <v>19460</v>
      </c>
      <c r="K39" s="3" t="s">
        <v>18</v>
      </c>
      <c r="L39" s="3" t="s">
        <v>28</v>
      </c>
      <c r="M39" s="3" t="s">
        <v>20</v>
      </c>
      <c r="N39" s="3" t="s">
        <v>80</v>
      </c>
      <c r="O39" s="3" t="s">
        <v>81</v>
      </c>
      <c r="P39" s="5">
        <v>42736</v>
      </c>
    </row>
    <row r="40" spans="1:16" x14ac:dyDescent="0.25">
      <c r="A40" s="10">
        <v>2200</v>
      </c>
      <c r="B40" s="7">
        <v>24.12</v>
      </c>
      <c r="C40" s="7">
        <v>13265</v>
      </c>
      <c r="D40" s="4">
        <v>4.3657407407407402E-2</v>
      </c>
      <c r="E40" s="3">
        <v>6915</v>
      </c>
      <c r="F40" s="3">
        <v>26917</v>
      </c>
      <c r="G40" s="3" t="s">
        <v>16</v>
      </c>
      <c r="H40" s="3" t="s">
        <v>16</v>
      </c>
      <c r="I40" s="3" t="s">
        <v>95</v>
      </c>
      <c r="J40" s="3">
        <v>27435</v>
      </c>
      <c r="K40" s="3" t="s">
        <v>18</v>
      </c>
      <c r="L40" s="3" t="s">
        <v>28</v>
      </c>
      <c r="M40" s="3" t="s">
        <v>20</v>
      </c>
      <c r="N40" s="3" t="s">
        <v>96</v>
      </c>
      <c r="O40" s="3" t="s">
        <v>97</v>
      </c>
      <c r="P40" s="5">
        <v>42736</v>
      </c>
    </row>
    <row r="41" spans="1:16" x14ac:dyDescent="0.25">
      <c r="A41" s="10">
        <v>2200</v>
      </c>
      <c r="B41" s="7">
        <v>10.75</v>
      </c>
      <c r="C41" s="7">
        <v>5910</v>
      </c>
      <c r="D41" s="4">
        <v>1.1087962962962964E-2</v>
      </c>
      <c r="E41" s="3">
        <v>1756</v>
      </c>
      <c r="F41" s="3">
        <v>9866</v>
      </c>
      <c r="G41" s="3">
        <v>4933</v>
      </c>
      <c r="H41" s="3">
        <v>1.5</v>
      </c>
      <c r="I41" s="3" t="s">
        <v>16</v>
      </c>
      <c r="J41" s="3">
        <v>14700</v>
      </c>
      <c r="K41" s="3" t="s">
        <v>18</v>
      </c>
      <c r="L41" s="3" t="s">
        <v>28</v>
      </c>
      <c r="M41" s="3" t="s">
        <v>20</v>
      </c>
      <c r="N41" s="3"/>
      <c r="O41" s="3" t="s">
        <v>98</v>
      </c>
      <c r="P41" s="5">
        <v>42644</v>
      </c>
    </row>
    <row r="42" spans="1:16" x14ac:dyDescent="0.25">
      <c r="A42" s="10">
        <v>2200</v>
      </c>
      <c r="B42" s="7">
        <v>17.57</v>
      </c>
      <c r="C42" s="7">
        <v>9664</v>
      </c>
      <c r="D42" s="4">
        <v>4.6898148148148154E-2</v>
      </c>
      <c r="E42" s="3">
        <v>7428</v>
      </c>
      <c r="F42" s="3">
        <v>19292</v>
      </c>
      <c r="G42" s="3">
        <v>3858</v>
      </c>
      <c r="H42" s="3">
        <v>1.2</v>
      </c>
      <c r="I42" s="3" t="s">
        <v>16</v>
      </c>
      <c r="J42" s="3">
        <v>24060</v>
      </c>
      <c r="K42" s="3" t="s">
        <v>18</v>
      </c>
      <c r="L42" s="3" t="s">
        <v>28</v>
      </c>
      <c r="M42" s="3" t="s">
        <v>20</v>
      </c>
      <c r="N42" s="3" t="s">
        <v>99</v>
      </c>
      <c r="O42" s="3" t="s">
        <v>74</v>
      </c>
      <c r="P42" s="5">
        <v>42614</v>
      </c>
    </row>
    <row r="43" spans="1:16" x14ac:dyDescent="0.25">
      <c r="A43" s="10">
        <v>2200</v>
      </c>
      <c r="B43" s="7">
        <v>12.67</v>
      </c>
      <c r="C43" s="7">
        <v>6962</v>
      </c>
      <c r="D43" s="4">
        <v>1.7372685185185185E-2</v>
      </c>
      <c r="E43" s="3">
        <v>2751</v>
      </c>
      <c r="F43" s="3">
        <v>11913</v>
      </c>
      <c r="G43" s="3" t="s">
        <v>16</v>
      </c>
      <c r="H43" s="3" t="s">
        <v>16</v>
      </c>
      <c r="I43" s="3">
        <v>600</v>
      </c>
      <c r="J43" s="3">
        <v>12500</v>
      </c>
      <c r="K43" s="3" t="s">
        <v>18</v>
      </c>
      <c r="L43" s="3" t="s">
        <v>28</v>
      </c>
      <c r="M43" s="3" t="s">
        <v>20</v>
      </c>
      <c r="N43" s="3" t="s">
        <v>100</v>
      </c>
      <c r="O43" s="3" t="s">
        <v>101</v>
      </c>
      <c r="P43" s="5">
        <v>42767</v>
      </c>
    </row>
    <row r="44" spans="1:16" x14ac:dyDescent="0.25">
      <c r="A44" s="9">
        <v>2200</v>
      </c>
      <c r="B44" s="7">
        <v>7.68</v>
      </c>
      <c r="C44" s="3">
        <v>4219</v>
      </c>
      <c r="D44" s="4">
        <v>1.1805555555555555E-2</v>
      </c>
      <c r="E44" s="3">
        <v>1870</v>
      </c>
      <c r="F44" s="3">
        <v>8289</v>
      </c>
      <c r="G44" s="3" t="s">
        <v>16</v>
      </c>
      <c r="H44" s="3" t="s">
        <v>16</v>
      </c>
      <c r="I44" s="3" t="s">
        <v>16</v>
      </c>
      <c r="J44" s="3">
        <v>8200</v>
      </c>
      <c r="K44" s="3" t="s">
        <v>18</v>
      </c>
      <c r="L44" s="3" t="s">
        <v>28</v>
      </c>
      <c r="M44" s="3" t="s">
        <v>20</v>
      </c>
      <c r="N44" s="3" t="s">
        <v>102</v>
      </c>
      <c r="O44" s="3" t="s">
        <v>103</v>
      </c>
      <c r="P44" s="5">
        <v>42644</v>
      </c>
    </row>
    <row r="45" spans="1:16" x14ac:dyDescent="0.25">
      <c r="A45" s="10">
        <v>2200</v>
      </c>
      <c r="B45" s="7"/>
      <c r="C45" s="7">
        <v>1027</v>
      </c>
      <c r="D45" s="3"/>
      <c r="E45" s="3">
        <v>775</v>
      </c>
      <c r="F45" s="3">
        <v>4600</v>
      </c>
      <c r="G45" s="3">
        <v>3680</v>
      </c>
      <c r="H45" s="3">
        <v>1.8</v>
      </c>
      <c r="I45" s="3" t="s">
        <v>16</v>
      </c>
      <c r="J45" s="3">
        <v>9160</v>
      </c>
      <c r="K45" s="3" t="s">
        <v>18</v>
      </c>
      <c r="L45" s="3" t="s">
        <v>28</v>
      </c>
      <c r="M45" s="3" t="s">
        <v>20</v>
      </c>
      <c r="N45" s="3" t="s">
        <v>104</v>
      </c>
      <c r="O45" s="3" t="s">
        <v>74</v>
      </c>
      <c r="P45" s="5">
        <v>42705</v>
      </c>
    </row>
    <row r="46" spans="1:16" x14ac:dyDescent="0.25">
      <c r="A46" s="10">
        <v>3000</v>
      </c>
      <c r="B46" s="7">
        <v>4.41</v>
      </c>
      <c r="C46" s="7">
        <v>4193</v>
      </c>
      <c r="D46" s="4">
        <v>9.8148148148148144E-3</v>
      </c>
      <c r="E46" s="3">
        <v>2544</v>
      </c>
      <c r="F46" s="3">
        <v>9737</v>
      </c>
      <c r="G46" s="3" t="s">
        <v>16</v>
      </c>
      <c r="H46" s="3" t="s">
        <v>16</v>
      </c>
      <c r="I46" s="3">
        <v>600</v>
      </c>
      <c r="J46" s="3">
        <v>10300</v>
      </c>
      <c r="K46" s="3" t="s">
        <v>18</v>
      </c>
      <c r="L46" s="3" t="s">
        <v>28</v>
      </c>
      <c r="M46" s="3" t="s">
        <v>20</v>
      </c>
      <c r="N46" s="3" t="s">
        <v>105</v>
      </c>
      <c r="O46" s="3" t="s">
        <v>93</v>
      </c>
      <c r="P46" s="5">
        <v>42736</v>
      </c>
    </row>
    <row r="47" spans="1:16" x14ac:dyDescent="0.25">
      <c r="A47" s="10" t="s">
        <v>16</v>
      </c>
      <c r="B47" s="7">
        <v>1.67</v>
      </c>
      <c r="C47" s="7" t="s">
        <v>16</v>
      </c>
      <c r="D47" s="4">
        <v>4.2013888888888891E-3</v>
      </c>
      <c r="E47" s="3" t="s">
        <v>16</v>
      </c>
      <c r="F47" s="3">
        <v>4600</v>
      </c>
      <c r="G47" s="3" t="s">
        <v>16</v>
      </c>
      <c r="H47" s="3" t="s">
        <v>16</v>
      </c>
      <c r="I47" s="3">
        <v>600</v>
      </c>
      <c r="J47" s="3">
        <v>5200</v>
      </c>
      <c r="K47" s="3" t="s">
        <v>18</v>
      </c>
      <c r="L47" s="3" t="s">
        <v>28</v>
      </c>
      <c r="M47" s="3" t="s">
        <v>20</v>
      </c>
      <c r="N47" s="3" t="s">
        <v>106</v>
      </c>
      <c r="O47" s="3" t="s">
        <v>85</v>
      </c>
      <c r="P47" s="5">
        <v>42736</v>
      </c>
    </row>
    <row r="48" spans="1:16" x14ac:dyDescent="0.25">
      <c r="A48" s="10" t="s">
        <v>16</v>
      </c>
      <c r="B48" s="7" t="s">
        <v>16</v>
      </c>
      <c r="C48" s="7" t="s">
        <v>16</v>
      </c>
      <c r="D48" s="3" t="s">
        <v>16</v>
      </c>
      <c r="E48" s="3" t="s">
        <v>16</v>
      </c>
      <c r="F48" s="3" t="s">
        <v>16</v>
      </c>
      <c r="G48" s="3" t="s">
        <v>16</v>
      </c>
      <c r="H48" s="3" t="s">
        <v>16</v>
      </c>
      <c r="I48" s="3" t="s">
        <v>16</v>
      </c>
      <c r="J48" s="3">
        <v>4600</v>
      </c>
      <c r="K48" s="3" t="s">
        <v>18</v>
      </c>
      <c r="L48" s="3" t="s">
        <v>28</v>
      </c>
      <c r="M48" s="3" t="s">
        <v>20</v>
      </c>
      <c r="N48" s="3" t="s">
        <v>16</v>
      </c>
      <c r="O48" s="3" t="s">
        <v>16</v>
      </c>
      <c r="P48" s="5">
        <v>42736</v>
      </c>
    </row>
    <row r="49" spans="1:16" x14ac:dyDescent="0.25">
      <c r="A49" s="9">
        <v>2200</v>
      </c>
      <c r="B49" s="7">
        <v>9.08</v>
      </c>
      <c r="C49" s="3">
        <v>4988</v>
      </c>
      <c r="D49" s="4">
        <v>2.3877314814814813E-2</v>
      </c>
      <c r="E49" s="3">
        <v>3782</v>
      </c>
      <c r="F49" s="3">
        <v>10970</v>
      </c>
      <c r="G49" s="3">
        <v>4388</v>
      </c>
      <c r="H49" s="3">
        <v>1.4</v>
      </c>
      <c r="I49" s="3" t="s">
        <v>16</v>
      </c>
      <c r="J49" s="3">
        <v>15300</v>
      </c>
      <c r="K49" s="3" t="s">
        <v>18</v>
      </c>
      <c r="L49" s="3" t="s">
        <v>28</v>
      </c>
      <c r="M49" s="3" t="s">
        <v>20</v>
      </c>
      <c r="N49" s="3" t="s">
        <v>107</v>
      </c>
      <c r="O49" s="3" t="s">
        <v>108</v>
      </c>
      <c r="P49" s="5">
        <v>42644</v>
      </c>
    </row>
    <row r="50" spans="1:16" x14ac:dyDescent="0.25">
      <c r="A50" s="9">
        <v>2200</v>
      </c>
      <c r="B50" s="7">
        <v>7.74</v>
      </c>
      <c r="C50" s="3">
        <v>4259</v>
      </c>
      <c r="D50" s="4">
        <v>1.0231481481481482E-2</v>
      </c>
      <c r="E50" s="3">
        <v>1620</v>
      </c>
      <c r="F50" s="3">
        <v>8079</v>
      </c>
      <c r="G50" s="3" t="s">
        <v>16</v>
      </c>
      <c r="H50" s="3" t="s">
        <v>16</v>
      </c>
      <c r="I50" s="3" t="s">
        <v>16</v>
      </c>
      <c r="J50" s="3">
        <v>8000</v>
      </c>
      <c r="K50" s="3" t="s">
        <v>18</v>
      </c>
      <c r="L50" s="3" t="s">
        <v>28</v>
      </c>
      <c r="M50" s="3" t="s">
        <v>20</v>
      </c>
      <c r="N50" s="3" t="s">
        <v>109</v>
      </c>
      <c r="O50" s="3" t="s">
        <v>98</v>
      </c>
      <c r="P50" s="5">
        <v>42644</v>
      </c>
    </row>
    <row r="51" spans="1:16" x14ac:dyDescent="0.25">
      <c r="A51" s="9" t="s">
        <v>16</v>
      </c>
      <c r="B51" s="7">
        <v>4.84</v>
      </c>
      <c r="C51" s="3" t="s">
        <v>16</v>
      </c>
      <c r="D51" s="4">
        <v>1.113425925925926E-2</v>
      </c>
      <c r="E51" s="3" t="s">
        <v>16</v>
      </c>
      <c r="F51" s="3">
        <v>7600</v>
      </c>
      <c r="G51" s="3" t="s">
        <v>16</v>
      </c>
      <c r="H51" s="3" t="s">
        <v>16</v>
      </c>
      <c r="I51" s="3">
        <v>600</v>
      </c>
      <c r="J51" s="3">
        <v>8200</v>
      </c>
      <c r="K51" s="3" t="s">
        <v>18</v>
      </c>
      <c r="L51" s="3" t="s">
        <v>28</v>
      </c>
      <c r="M51" s="3" t="s">
        <v>20</v>
      </c>
      <c r="N51" s="3" t="s">
        <v>42</v>
      </c>
      <c r="O51" s="3" t="s">
        <v>110</v>
      </c>
      <c r="P51" s="5">
        <v>42767</v>
      </c>
    </row>
    <row r="52" spans="1:16" x14ac:dyDescent="0.25">
      <c r="A52" s="10">
        <v>2200</v>
      </c>
      <c r="B52" s="7">
        <v>2.14</v>
      </c>
      <c r="C52" s="7">
        <v>1179</v>
      </c>
      <c r="D52" s="4">
        <v>1.0798611111111111E-2</v>
      </c>
      <c r="E52" s="3">
        <v>1710</v>
      </c>
      <c r="F52" s="3">
        <v>5089</v>
      </c>
      <c r="G52" s="3">
        <v>1017</v>
      </c>
      <c r="H52" s="3">
        <v>1.2</v>
      </c>
      <c r="I52" s="3" t="s">
        <v>16</v>
      </c>
      <c r="J52" s="3">
        <v>6100</v>
      </c>
      <c r="K52" s="3" t="s">
        <v>18</v>
      </c>
      <c r="L52" s="3" t="s">
        <v>28</v>
      </c>
      <c r="M52" s="3" t="s">
        <v>20</v>
      </c>
      <c r="N52" s="3" t="s">
        <v>70</v>
      </c>
      <c r="O52" s="3" t="s">
        <v>111</v>
      </c>
      <c r="P52" s="5">
        <v>42614</v>
      </c>
    </row>
    <row r="53" spans="1:16" x14ac:dyDescent="0.25">
      <c r="A53" s="10">
        <v>2200</v>
      </c>
      <c r="B53" s="7">
        <v>6.34</v>
      </c>
      <c r="C53" s="7">
        <v>3483</v>
      </c>
      <c r="D53" s="4">
        <v>1.6898148148148148E-2</v>
      </c>
      <c r="E53" s="3">
        <v>2244</v>
      </c>
      <c r="F53" s="3">
        <v>7927</v>
      </c>
      <c r="G53" s="3">
        <v>3963</v>
      </c>
      <c r="H53" s="3">
        <v>1.5</v>
      </c>
      <c r="I53" s="3" t="s">
        <v>16</v>
      </c>
      <c r="J53" s="3">
        <v>11800</v>
      </c>
      <c r="K53" s="3" t="s">
        <v>18</v>
      </c>
      <c r="L53" s="3" t="s">
        <v>19</v>
      </c>
      <c r="M53" s="3" t="s">
        <v>20</v>
      </c>
      <c r="N53" s="3" t="s">
        <v>70</v>
      </c>
      <c r="O53" s="3" t="s">
        <v>112</v>
      </c>
      <c r="P53" s="5">
        <v>42705</v>
      </c>
    </row>
    <row r="54" spans="1:16" x14ac:dyDescent="0.25">
      <c r="A54" s="10">
        <v>2200</v>
      </c>
      <c r="B54" s="7">
        <v>12.01</v>
      </c>
      <c r="C54" s="7">
        <v>6603</v>
      </c>
      <c r="D54" s="4">
        <v>1.9861111111111111E-2</v>
      </c>
      <c r="E54" s="3">
        <v>3146</v>
      </c>
      <c r="F54" s="3">
        <v>11949</v>
      </c>
      <c r="G54" s="3">
        <v>4779</v>
      </c>
      <c r="H54" s="3">
        <v>1.4</v>
      </c>
      <c r="I54" s="3" t="s">
        <v>16</v>
      </c>
      <c r="J54" s="3">
        <v>16700</v>
      </c>
      <c r="K54" s="3" t="s">
        <v>18</v>
      </c>
      <c r="L54" s="3" t="s">
        <v>28</v>
      </c>
      <c r="M54" s="3" t="s">
        <v>20</v>
      </c>
      <c r="N54" s="3" t="s">
        <v>113</v>
      </c>
      <c r="O54" s="3"/>
      <c r="P54" s="5">
        <v>42705</v>
      </c>
    </row>
    <row r="55" spans="1:16" x14ac:dyDescent="0.25">
      <c r="A55" s="9">
        <v>3000</v>
      </c>
      <c r="B55" s="7">
        <v>12.89</v>
      </c>
      <c r="C55" s="3">
        <v>12247</v>
      </c>
      <c r="D55" s="4">
        <v>3.259259259259259E-2</v>
      </c>
      <c r="E55" s="3">
        <v>8448</v>
      </c>
      <c r="F55" s="3">
        <v>23695</v>
      </c>
      <c r="G55" s="3" t="s">
        <v>16</v>
      </c>
      <c r="H55" s="3" t="s">
        <v>16</v>
      </c>
      <c r="I55" s="3" t="s">
        <v>16</v>
      </c>
      <c r="J55" s="3">
        <v>23600</v>
      </c>
      <c r="K55" s="3" t="s">
        <v>18</v>
      </c>
      <c r="L55" s="3" t="s">
        <v>28</v>
      </c>
      <c r="M55" s="3" t="s">
        <v>20</v>
      </c>
      <c r="N55" s="3" t="s">
        <v>102</v>
      </c>
      <c r="O55" s="3" t="s">
        <v>114</v>
      </c>
      <c r="P55" s="5">
        <v>42644</v>
      </c>
    </row>
    <row r="56" spans="1:16" x14ac:dyDescent="0.25">
      <c r="A56" s="9" t="s">
        <v>16</v>
      </c>
      <c r="B56" s="7">
        <v>3.95</v>
      </c>
      <c r="C56" s="3" t="s">
        <v>16</v>
      </c>
      <c r="D56" s="4">
        <v>1.0231481481481482E-2</v>
      </c>
      <c r="E56" s="3"/>
      <c r="F56" s="3">
        <v>9400</v>
      </c>
      <c r="G56" s="3"/>
      <c r="H56" s="3" t="s">
        <v>16</v>
      </c>
      <c r="I56" s="3">
        <v>600</v>
      </c>
      <c r="J56" s="3">
        <v>10000</v>
      </c>
      <c r="K56" s="3" t="s">
        <v>18</v>
      </c>
      <c r="L56" s="3" t="s">
        <v>28</v>
      </c>
      <c r="M56" s="3" t="s">
        <v>20</v>
      </c>
      <c r="N56" s="3" t="s">
        <v>115</v>
      </c>
      <c r="O56" s="3" t="s">
        <v>116</v>
      </c>
      <c r="P56" s="5">
        <v>42736</v>
      </c>
    </row>
    <row r="57" spans="1:16" x14ac:dyDescent="0.25">
      <c r="A57" s="9">
        <v>2200</v>
      </c>
      <c r="B57" s="7">
        <v>19.28</v>
      </c>
      <c r="C57" s="3">
        <v>10603</v>
      </c>
      <c r="D57" s="4">
        <v>2.4201388888888887E-2</v>
      </c>
      <c r="E57" s="3">
        <v>3833</v>
      </c>
      <c r="F57" s="3">
        <v>16636</v>
      </c>
      <c r="G57" s="3" t="s">
        <v>16</v>
      </c>
      <c r="H57" s="3" t="s">
        <v>16</v>
      </c>
      <c r="I57" s="3" t="s">
        <v>16</v>
      </c>
      <c r="J57" s="3">
        <v>16600</v>
      </c>
      <c r="K57" s="3" t="s">
        <v>18</v>
      </c>
      <c r="L57" s="3" t="s">
        <v>28</v>
      </c>
      <c r="M57" s="3" t="s">
        <v>20</v>
      </c>
      <c r="N57" s="3" t="s">
        <v>117</v>
      </c>
      <c r="O57" s="3" t="s">
        <v>118</v>
      </c>
      <c r="P57" s="5">
        <v>42644</v>
      </c>
    </row>
    <row r="58" spans="1:16" x14ac:dyDescent="0.25">
      <c r="A58" s="10" t="s">
        <v>16</v>
      </c>
      <c r="B58" s="8">
        <v>6</v>
      </c>
      <c r="C58" s="7" t="s">
        <v>16</v>
      </c>
      <c r="D58" s="4">
        <v>7.6157407407407415E-3</v>
      </c>
      <c r="E58" s="3" t="s">
        <v>16</v>
      </c>
      <c r="F58" s="3">
        <v>8800</v>
      </c>
      <c r="G58" s="3" t="s">
        <v>16</v>
      </c>
      <c r="H58" s="3" t="s">
        <v>16</v>
      </c>
      <c r="I58" s="3" t="s">
        <v>16</v>
      </c>
      <c r="J58" s="3">
        <v>8800</v>
      </c>
      <c r="K58" s="3" t="s">
        <v>18</v>
      </c>
      <c r="L58" s="3" t="s">
        <v>19</v>
      </c>
      <c r="M58" s="3" t="s">
        <v>20</v>
      </c>
      <c r="N58" s="3" t="s">
        <v>26</v>
      </c>
      <c r="O58" s="3" t="s">
        <v>119</v>
      </c>
      <c r="P58" s="5">
        <v>42705</v>
      </c>
    </row>
    <row r="59" spans="1:16" x14ac:dyDescent="0.25">
      <c r="A59" s="10" t="s">
        <v>16</v>
      </c>
      <c r="B59" s="7">
        <v>3.41</v>
      </c>
      <c r="C59" s="7" t="s">
        <v>16</v>
      </c>
      <c r="D59" s="4">
        <v>8.9120370370370378E-3</v>
      </c>
      <c r="E59" s="3" t="s">
        <v>16</v>
      </c>
      <c r="F59" s="3">
        <v>4500</v>
      </c>
      <c r="G59" s="3" t="s">
        <v>16</v>
      </c>
      <c r="H59" s="3" t="s">
        <v>16</v>
      </c>
      <c r="I59" s="3">
        <v>600</v>
      </c>
      <c r="J59" s="3">
        <v>5100</v>
      </c>
      <c r="K59" s="3" t="s">
        <v>18</v>
      </c>
      <c r="L59" s="3" t="s">
        <v>19</v>
      </c>
      <c r="M59" s="3" t="s">
        <v>20</v>
      </c>
      <c r="N59" s="3" t="s">
        <v>32</v>
      </c>
      <c r="O59" s="3" t="s">
        <v>120</v>
      </c>
      <c r="P59" s="5">
        <v>42736</v>
      </c>
    </row>
    <row r="60" spans="1:16" x14ac:dyDescent="0.25">
      <c r="A60" s="10">
        <v>2200</v>
      </c>
      <c r="B60" s="7">
        <v>7.61</v>
      </c>
      <c r="C60" s="7">
        <v>4184</v>
      </c>
      <c r="D60" s="4">
        <v>1.2638888888888889E-2</v>
      </c>
      <c r="E60" s="3">
        <v>2002</v>
      </c>
      <c r="F60" s="3">
        <v>8386</v>
      </c>
      <c r="G60" s="3" t="s">
        <v>16</v>
      </c>
      <c r="H60" s="3" t="s">
        <v>16</v>
      </c>
      <c r="I60" s="3" t="s">
        <v>16</v>
      </c>
      <c r="J60" s="3">
        <v>8300</v>
      </c>
      <c r="K60" s="3" t="s">
        <v>18</v>
      </c>
      <c r="L60" s="3" t="s">
        <v>28</v>
      </c>
      <c r="M60" s="3" t="s">
        <v>84</v>
      </c>
      <c r="N60" s="3" t="s">
        <v>121</v>
      </c>
      <c r="O60" s="3" t="s">
        <v>122</v>
      </c>
      <c r="P60" s="5">
        <v>42675</v>
      </c>
    </row>
    <row r="61" spans="1:16" x14ac:dyDescent="0.25">
      <c r="A61" s="10">
        <v>2200</v>
      </c>
      <c r="B61" s="7">
        <v>4.0999999999999996</v>
      </c>
      <c r="C61" s="7">
        <v>2260</v>
      </c>
      <c r="D61" s="4">
        <v>1.4004629629629631E-2</v>
      </c>
      <c r="E61" s="3">
        <v>2218</v>
      </c>
      <c r="F61" s="3">
        <v>6678</v>
      </c>
      <c r="G61" s="3">
        <v>2003</v>
      </c>
      <c r="H61" s="3">
        <v>1.3</v>
      </c>
      <c r="I61" s="3" t="s">
        <v>16</v>
      </c>
      <c r="J61" s="3">
        <v>8600</v>
      </c>
      <c r="K61" s="3" t="s">
        <v>18</v>
      </c>
      <c r="L61" s="3" t="s">
        <v>28</v>
      </c>
      <c r="M61" s="3" t="s">
        <v>20</v>
      </c>
      <c r="N61" s="3" t="s">
        <v>123</v>
      </c>
      <c r="O61" s="3" t="s">
        <v>124</v>
      </c>
      <c r="P61" s="5">
        <v>42675</v>
      </c>
    </row>
    <row r="62" spans="1:16" x14ac:dyDescent="0.25">
      <c r="A62" s="10">
        <v>2200</v>
      </c>
      <c r="B62" s="7">
        <v>2.46</v>
      </c>
      <c r="C62" s="7">
        <v>1357</v>
      </c>
      <c r="D62" s="4">
        <v>1.2430555555555554E-2</v>
      </c>
      <c r="E62" s="3">
        <v>1969</v>
      </c>
      <c r="F62" s="3">
        <v>5526</v>
      </c>
      <c r="G62" s="3">
        <v>2210</v>
      </c>
      <c r="H62" s="3">
        <v>1.4</v>
      </c>
      <c r="I62" s="3" t="s">
        <v>16</v>
      </c>
      <c r="J62" s="3">
        <v>77000</v>
      </c>
      <c r="K62" s="3" t="s">
        <v>18</v>
      </c>
      <c r="L62" s="3" t="s">
        <v>28</v>
      </c>
      <c r="M62" s="3" t="s">
        <v>20</v>
      </c>
      <c r="N62" s="3" t="s">
        <v>125</v>
      </c>
      <c r="O62" s="3" t="s">
        <v>126</v>
      </c>
      <c r="P62" s="5">
        <v>42705</v>
      </c>
    </row>
    <row r="63" spans="1:16" x14ac:dyDescent="0.25">
      <c r="A63" s="10" t="s">
        <v>16</v>
      </c>
      <c r="B63" s="7">
        <v>7.92</v>
      </c>
      <c r="C63" s="7" t="s">
        <v>16</v>
      </c>
      <c r="D63" s="4">
        <v>3.4953703703703702E-2</v>
      </c>
      <c r="E63" s="3" t="s">
        <v>16</v>
      </c>
      <c r="F63" s="3">
        <v>12700</v>
      </c>
      <c r="G63" s="3" t="s">
        <v>16</v>
      </c>
      <c r="H63" s="3" t="s">
        <v>16</v>
      </c>
      <c r="I63" s="3">
        <v>600</v>
      </c>
      <c r="J63" s="3">
        <v>13300</v>
      </c>
      <c r="K63" s="3" t="s">
        <v>18</v>
      </c>
      <c r="L63" s="3" t="s">
        <v>19</v>
      </c>
      <c r="M63" s="3" t="s">
        <v>20</v>
      </c>
      <c r="N63" s="3" t="s">
        <v>127</v>
      </c>
      <c r="O63" s="3" t="s">
        <v>128</v>
      </c>
      <c r="P63" s="5">
        <v>42767</v>
      </c>
    </row>
    <row r="64" spans="1:16" x14ac:dyDescent="0.25">
      <c r="A64" s="10" t="s">
        <v>16</v>
      </c>
      <c r="B64" s="7">
        <v>22.9</v>
      </c>
      <c r="C64" s="7" t="s">
        <v>16</v>
      </c>
      <c r="D64" s="4">
        <v>6.3460648148148155E-2</v>
      </c>
      <c r="E64" s="3" t="s">
        <v>16</v>
      </c>
      <c r="F64" s="3">
        <v>18300</v>
      </c>
      <c r="G64" s="3" t="s">
        <v>16</v>
      </c>
      <c r="H64" s="3" t="s">
        <v>16</v>
      </c>
      <c r="I64" s="3">
        <v>600</v>
      </c>
      <c r="J64" s="3">
        <v>18900</v>
      </c>
      <c r="K64" s="3" t="s">
        <v>18</v>
      </c>
      <c r="L64" s="3" t="s">
        <v>19</v>
      </c>
      <c r="M64" s="3" t="s">
        <v>20</v>
      </c>
      <c r="N64" s="3" t="s">
        <v>129</v>
      </c>
      <c r="O64" s="3" t="s">
        <v>128</v>
      </c>
      <c r="P64" s="5">
        <v>42767</v>
      </c>
    </row>
    <row r="65" spans="1:16" x14ac:dyDescent="0.25">
      <c r="A65" s="10" t="s">
        <v>16</v>
      </c>
      <c r="B65" s="7">
        <v>10.69</v>
      </c>
      <c r="C65" s="7" t="s">
        <v>16</v>
      </c>
      <c r="D65" s="4">
        <v>2.6030092592592594E-2</v>
      </c>
      <c r="E65" s="3" t="s">
        <v>16</v>
      </c>
      <c r="F65" s="3">
        <v>14600</v>
      </c>
      <c r="G65" s="3"/>
      <c r="H65" s="3" t="s">
        <v>16</v>
      </c>
      <c r="I65" s="3">
        <v>600</v>
      </c>
      <c r="J65" s="3">
        <v>15200</v>
      </c>
      <c r="K65" s="3" t="s">
        <v>18</v>
      </c>
      <c r="L65" s="3" t="s">
        <v>28</v>
      </c>
      <c r="M65" s="3" t="s">
        <v>20</v>
      </c>
      <c r="N65" s="3" t="s">
        <v>130</v>
      </c>
      <c r="O65" s="3" t="s">
        <v>128</v>
      </c>
      <c r="P65" s="5">
        <v>42736</v>
      </c>
    </row>
    <row r="66" spans="1:16" x14ac:dyDescent="0.25">
      <c r="A66" s="10">
        <v>2200</v>
      </c>
      <c r="B66" s="7">
        <v>1.34</v>
      </c>
      <c r="C66" s="7">
        <v>735</v>
      </c>
      <c r="D66" s="4">
        <v>1.5624999999999999E-3</v>
      </c>
      <c r="E66" s="3">
        <v>247</v>
      </c>
      <c r="F66" s="3">
        <v>4600</v>
      </c>
      <c r="G66" s="3">
        <v>2300</v>
      </c>
      <c r="H66" s="3">
        <v>1.5</v>
      </c>
      <c r="I66" s="3">
        <v>600</v>
      </c>
      <c r="J66" s="3">
        <v>7500</v>
      </c>
      <c r="K66" s="3" t="s">
        <v>18</v>
      </c>
      <c r="L66" s="3" t="s">
        <v>28</v>
      </c>
      <c r="M66" s="3" t="s">
        <v>20</v>
      </c>
      <c r="N66" s="3" t="s">
        <v>131</v>
      </c>
      <c r="O66" s="3" t="s">
        <v>132</v>
      </c>
      <c r="P66" s="5">
        <v>42736</v>
      </c>
    </row>
    <row r="67" spans="1:16" x14ac:dyDescent="0.25">
      <c r="A67" s="10" t="s">
        <v>16</v>
      </c>
      <c r="B67" s="7">
        <v>3.96</v>
      </c>
      <c r="C67" s="7" t="s">
        <v>16</v>
      </c>
      <c r="D67" s="6">
        <v>9.5370370370370366E-3</v>
      </c>
      <c r="E67" s="3" t="s">
        <v>16</v>
      </c>
      <c r="F67" s="3">
        <v>5700</v>
      </c>
      <c r="G67" s="3" t="s">
        <v>16</v>
      </c>
      <c r="H67" s="3" t="s">
        <v>16</v>
      </c>
      <c r="I67" s="3">
        <v>600</v>
      </c>
      <c r="J67" s="3">
        <v>6300</v>
      </c>
      <c r="K67" s="3" t="s">
        <v>18</v>
      </c>
      <c r="L67" s="3" t="s">
        <v>19</v>
      </c>
      <c r="M67" s="3" t="s">
        <v>20</v>
      </c>
      <c r="N67" s="3"/>
      <c r="O67" s="3" t="s">
        <v>133</v>
      </c>
      <c r="P67" s="5">
        <v>42767</v>
      </c>
    </row>
    <row r="68" spans="1:16" x14ac:dyDescent="0.25">
      <c r="A68" s="10" t="s">
        <v>16</v>
      </c>
      <c r="B68" s="7">
        <v>7</v>
      </c>
      <c r="C68" s="7" t="s">
        <v>16</v>
      </c>
      <c r="D68" s="4">
        <v>1.5717592592592592E-2</v>
      </c>
      <c r="E68" s="3" t="s">
        <v>16</v>
      </c>
      <c r="F68" s="3">
        <v>8800</v>
      </c>
      <c r="G68" s="3" t="s">
        <v>16</v>
      </c>
      <c r="H68" s="3" t="s">
        <v>16</v>
      </c>
      <c r="I68" s="3">
        <v>600</v>
      </c>
      <c r="J68" s="3">
        <v>9400</v>
      </c>
      <c r="K68" s="3" t="s">
        <v>18</v>
      </c>
      <c r="L68" s="3" t="s">
        <v>19</v>
      </c>
      <c r="M68" s="3" t="s">
        <v>20</v>
      </c>
      <c r="N68" s="3" t="s">
        <v>134</v>
      </c>
      <c r="O68" s="3" t="s">
        <v>135</v>
      </c>
      <c r="P68" s="5">
        <v>42767</v>
      </c>
    </row>
    <row r="69" spans="1:16" x14ac:dyDescent="0.25">
      <c r="A69" s="10" t="s">
        <v>16</v>
      </c>
      <c r="B69" s="7">
        <v>10.62</v>
      </c>
      <c r="C69" s="7" t="s">
        <v>16</v>
      </c>
      <c r="D69" s="4">
        <v>1.9652777777777779E-2</v>
      </c>
      <c r="E69" s="3" t="s">
        <v>16</v>
      </c>
      <c r="F69" s="3">
        <v>15000</v>
      </c>
      <c r="G69" s="3"/>
      <c r="H69" s="3" t="s">
        <v>16</v>
      </c>
      <c r="I69" s="3">
        <v>600</v>
      </c>
      <c r="J69" s="3">
        <v>15600</v>
      </c>
      <c r="K69" s="3" t="s">
        <v>18</v>
      </c>
      <c r="L69" s="3" t="s">
        <v>19</v>
      </c>
      <c r="M69" s="3" t="s">
        <v>20</v>
      </c>
      <c r="N69" s="3" t="s">
        <v>136</v>
      </c>
      <c r="O69" s="3" t="s">
        <v>137</v>
      </c>
      <c r="P69" s="5">
        <v>42767</v>
      </c>
    </row>
    <row r="70" spans="1:16" x14ac:dyDescent="0.25">
      <c r="A70" s="10" t="s">
        <v>16</v>
      </c>
      <c r="B70" s="7">
        <v>14.42</v>
      </c>
      <c r="C70" s="7" t="s">
        <v>16</v>
      </c>
      <c r="D70" s="4">
        <v>2.7847222222222221E-2</v>
      </c>
      <c r="E70" s="3" t="s">
        <v>16</v>
      </c>
      <c r="F70" s="3">
        <v>15000</v>
      </c>
      <c r="G70" s="3" t="s">
        <v>16</v>
      </c>
      <c r="H70" s="3" t="s">
        <v>16</v>
      </c>
      <c r="I70" s="3">
        <v>600</v>
      </c>
      <c r="J70" s="3">
        <v>15600</v>
      </c>
      <c r="K70" s="3" t="s">
        <v>18</v>
      </c>
      <c r="L70" s="3" t="s">
        <v>19</v>
      </c>
      <c r="M70" s="3" t="s">
        <v>20</v>
      </c>
      <c r="N70" s="3" t="s">
        <v>134</v>
      </c>
      <c r="O70" s="3" t="s">
        <v>138</v>
      </c>
      <c r="P70" s="5">
        <v>42767</v>
      </c>
    </row>
    <row r="71" spans="1:16" x14ac:dyDescent="0.25">
      <c r="A71" s="10" t="s">
        <v>16</v>
      </c>
      <c r="B71" s="7">
        <v>14.39</v>
      </c>
      <c r="C71" s="7" t="s">
        <v>16</v>
      </c>
      <c r="D71" s="4">
        <v>2.6747685185185183E-2</v>
      </c>
      <c r="E71" s="3" t="s">
        <v>16</v>
      </c>
      <c r="F71" s="3">
        <v>20000</v>
      </c>
      <c r="G71" s="3"/>
      <c r="H71" s="3" t="s">
        <v>16</v>
      </c>
      <c r="I71" s="3">
        <v>600</v>
      </c>
      <c r="J71" s="3">
        <v>20600</v>
      </c>
      <c r="K71" s="3" t="s">
        <v>18</v>
      </c>
      <c r="L71" s="3" t="s">
        <v>19</v>
      </c>
      <c r="M71" s="3" t="s">
        <v>20</v>
      </c>
      <c r="N71" s="3" t="s">
        <v>134</v>
      </c>
      <c r="O71" s="3" t="s">
        <v>139</v>
      </c>
      <c r="P71" s="5">
        <v>42767</v>
      </c>
    </row>
    <row r="72" spans="1:16" x14ac:dyDescent="0.25">
      <c r="A72" s="10" t="s">
        <v>16</v>
      </c>
      <c r="B72" s="7">
        <v>14.38</v>
      </c>
      <c r="C72" s="7" t="s">
        <v>16</v>
      </c>
      <c r="D72" s="4">
        <v>2.4085648148148148E-2</v>
      </c>
      <c r="E72" s="3" t="s">
        <v>16</v>
      </c>
      <c r="F72" s="3">
        <v>18500</v>
      </c>
      <c r="G72" s="3" t="s">
        <v>16</v>
      </c>
      <c r="H72" s="3" t="s">
        <v>16</v>
      </c>
      <c r="I72" s="3">
        <v>600</v>
      </c>
      <c r="J72" s="3">
        <v>19100</v>
      </c>
      <c r="K72" s="3" t="s">
        <v>18</v>
      </c>
      <c r="L72" s="3" t="s">
        <v>19</v>
      </c>
      <c r="M72" s="3" t="s">
        <v>20</v>
      </c>
      <c r="N72" s="3" t="s">
        <v>134</v>
      </c>
      <c r="O72" s="3" t="s">
        <v>139</v>
      </c>
      <c r="P72" s="5">
        <v>42767</v>
      </c>
    </row>
    <row r="73" spans="1:16" x14ac:dyDescent="0.25">
      <c r="A73" s="10" t="s">
        <v>16</v>
      </c>
      <c r="B73" s="7">
        <v>23.09</v>
      </c>
      <c r="C73" s="7" t="s">
        <v>16</v>
      </c>
      <c r="D73" s="4">
        <v>5.1469907407407402E-2</v>
      </c>
      <c r="E73" s="3" t="s">
        <v>16</v>
      </c>
      <c r="F73" s="3">
        <v>20600</v>
      </c>
      <c r="G73" s="3" t="s">
        <v>16</v>
      </c>
      <c r="H73" s="3" t="s">
        <v>16</v>
      </c>
      <c r="I73" s="3">
        <v>600</v>
      </c>
      <c r="J73" s="3">
        <v>21200</v>
      </c>
      <c r="K73" s="3" t="s">
        <v>18</v>
      </c>
      <c r="L73" s="3" t="s">
        <v>28</v>
      </c>
      <c r="M73" s="3" t="s">
        <v>20</v>
      </c>
      <c r="N73" s="3" t="s">
        <v>140</v>
      </c>
      <c r="O73" s="3" t="s">
        <v>141</v>
      </c>
      <c r="P73" s="5">
        <v>42767</v>
      </c>
    </row>
    <row r="74" spans="1:16" x14ac:dyDescent="0.25">
      <c r="A74" s="10">
        <v>2200</v>
      </c>
      <c r="B74" s="7">
        <v>6.82</v>
      </c>
      <c r="C74" s="7">
        <v>3754</v>
      </c>
      <c r="D74" s="4">
        <v>1.5601851851851851E-2</v>
      </c>
      <c r="E74" s="3">
        <v>2471</v>
      </c>
      <c r="F74" s="3">
        <v>8425</v>
      </c>
      <c r="G74" s="3">
        <v>7582</v>
      </c>
      <c r="H74" s="3">
        <v>1.9</v>
      </c>
      <c r="I74" s="3" t="s">
        <v>16</v>
      </c>
      <c r="J74" s="3">
        <v>16000</v>
      </c>
      <c r="K74" s="3" t="s">
        <v>18</v>
      </c>
      <c r="L74" s="3" t="s">
        <v>28</v>
      </c>
      <c r="M74" s="3" t="s">
        <v>20</v>
      </c>
      <c r="N74" s="3" t="s">
        <v>142</v>
      </c>
      <c r="O74" s="3" t="s">
        <v>143</v>
      </c>
      <c r="P74" s="5">
        <v>42705</v>
      </c>
    </row>
    <row r="75" spans="1:16" x14ac:dyDescent="0.25">
      <c r="A75" s="10">
        <v>2200</v>
      </c>
      <c r="B75" s="7">
        <v>7.87</v>
      </c>
      <c r="C75" s="7">
        <v>4327</v>
      </c>
      <c r="D75" s="4">
        <v>1.525462962962963E-2</v>
      </c>
      <c r="E75" s="3">
        <v>2416</v>
      </c>
      <c r="F75" s="3">
        <v>8943</v>
      </c>
      <c r="G75" s="3">
        <v>4471</v>
      </c>
      <c r="H75" s="3">
        <v>1.5</v>
      </c>
      <c r="I75" s="3" t="s">
        <v>16</v>
      </c>
      <c r="J75" s="3">
        <v>13400</v>
      </c>
      <c r="K75" s="3" t="s">
        <v>18</v>
      </c>
      <c r="L75" s="3" t="s">
        <v>28</v>
      </c>
      <c r="M75" s="3" t="s">
        <v>20</v>
      </c>
      <c r="N75" s="3" t="s">
        <v>144</v>
      </c>
      <c r="O75" s="3" t="s">
        <v>145</v>
      </c>
      <c r="P75" s="5">
        <v>42705</v>
      </c>
    </row>
    <row r="76" spans="1:16" x14ac:dyDescent="0.25">
      <c r="A76" s="10" t="s">
        <v>16</v>
      </c>
      <c r="B76" s="7">
        <v>18.46</v>
      </c>
      <c r="C76" s="7" t="s">
        <v>16</v>
      </c>
      <c r="D76" s="4">
        <v>3.7025462962962961E-2</v>
      </c>
      <c r="E76" s="3" t="s">
        <v>16</v>
      </c>
      <c r="F76" s="3">
        <v>21800</v>
      </c>
      <c r="G76" s="3" t="s">
        <v>16</v>
      </c>
      <c r="H76" s="3" t="s">
        <v>16</v>
      </c>
      <c r="I76" s="3">
        <v>600</v>
      </c>
      <c r="J76" s="3">
        <v>22400</v>
      </c>
      <c r="K76" s="3" t="s">
        <v>18</v>
      </c>
      <c r="L76" s="3" t="s">
        <v>28</v>
      </c>
      <c r="M76" s="3" t="s">
        <v>20</v>
      </c>
      <c r="N76" s="3" t="s">
        <v>146</v>
      </c>
      <c r="O76" s="3" t="s">
        <v>147</v>
      </c>
      <c r="P76" s="5">
        <v>42705</v>
      </c>
    </row>
    <row r="77" spans="1:16" x14ac:dyDescent="0.25">
      <c r="A77" s="10" t="s">
        <v>16</v>
      </c>
      <c r="B77" s="7">
        <v>11.83</v>
      </c>
      <c r="C77" s="7" t="s">
        <v>16</v>
      </c>
      <c r="D77" s="4">
        <v>3.1932870370370368E-2</v>
      </c>
      <c r="E77" s="3" t="s">
        <v>16</v>
      </c>
      <c r="F77" s="3">
        <v>11300</v>
      </c>
      <c r="G77" s="3"/>
      <c r="H77" s="3" t="s">
        <v>16</v>
      </c>
      <c r="I77" s="3">
        <v>600</v>
      </c>
      <c r="J77" s="3">
        <v>11900</v>
      </c>
      <c r="K77" s="3" t="s">
        <v>18</v>
      </c>
      <c r="L77" s="3" t="s">
        <v>28</v>
      </c>
      <c r="M77" s="3" t="s">
        <v>84</v>
      </c>
      <c r="N77" s="3" t="s">
        <v>148</v>
      </c>
      <c r="O77" s="3" t="s">
        <v>149</v>
      </c>
      <c r="P77" s="5">
        <v>42736</v>
      </c>
    </row>
    <row r="78" spans="1:16" x14ac:dyDescent="0.25">
      <c r="A78" s="10" t="s">
        <v>16</v>
      </c>
      <c r="B78" s="7">
        <v>8.3000000000000007</v>
      </c>
      <c r="C78" s="7" t="s">
        <v>16</v>
      </c>
      <c r="D78" s="4">
        <v>1.6793981481481483E-2</v>
      </c>
      <c r="E78" s="3" t="s">
        <v>16</v>
      </c>
      <c r="F78" s="3">
        <v>12500</v>
      </c>
      <c r="G78" s="3" t="s">
        <v>16</v>
      </c>
      <c r="H78" s="3" t="s">
        <v>16</v>
      </c>
      <c r="I78" s="3" t="s">
        <v>16</v>
      </c>
      <c r="J78" s="3">
        <v>12500</v>
      </c>
      <c r="K78" s="3" t="s">
        <v>18</v>
      </c>
      <c r="L78" s="3" t="s">
        <v>28</v>
      </c>
      <c r="M78" s="3" t="s">
        <v>20</v>
      </c>
      <c r="N78" s="3" t="s">
        <v>150</v>
      </c>
      <c r="O78" s="3" t="s">
        <v>151</v>
      </c>
      <c r="P78" s="5">
        <v>42705</v>
      </c>
    </row>
    <row r="79" spans="1:16" x14ac:dyDescent="0.25">
      <c r="A79" s="10">
        <v>2200</v>
      </c>
      <c r="B79" s="7">
        <v>2.04</v>
      </c>
      <c r="C79" s="7">
        <v>1122</v>
      </c>
      <c r="D79" s="4">
        <v>5.0578703703703706E-3</v>
      </c>
      <c r="E79" s="3">
        <v>801</v>
      </c>
      <c r="F79" s="3">
        <v>4600</v>
      </c>
      <c r="G79" s="3">
        <v>920</v>
      </c>
      <c r="H79" s="3">
        <v>1.2</v>
      </c>
      <c r="I79" s="3" t="s">
        <v>16</v>
      </c>
      <c r="J79" s="3">
        <v>5500</v>
      </c>
      <c r="K79" s="3" t="s">
        <v>18</v>
      </c>
      <c r="L79" s="3" t="s">
        <v>28</v>
      </c>
      <c r="M79" s="3" t="s">
        <v>20</v>
      </c>
      <c r="N79" s="3" t="s">
        <v>152</v>
      </c>
      <c r="O79" s="3" t="s">
        <v>153</v>
      </c>
      <c r="P79" s="5">
        <v>42644</v>
      </c>
    </row>
    <row r="80" spans="1:16" x14ac:dyDescent="0.25">
      <c r="A80" s="10" t="s">
        <v>16</v>
      </c>
      <c r="B80" s="7">
        <v>4.8099999999999996</v>
      </c>
      <c r="C80" s="7" t="s">
        <v>16</v>
      </c>
      <c r="D80" s="4">
        <v>8.2407407407407412E-3</v>
      </c>
      <c r="E80" s="3" t="s">
        <v>16</v>
      </c>
      <c r="F80" s="3">
        <v>7700</v>
      </c>
      <c r="G80" s="3" t="s">
        <v>16</v>
      </c>
      <c r="H80" s="3" t="s">
        <v>16</v>
      </c>
      <c r="I80" s="3" t="s">
        <v>16</v>
      </c>
      <c r="J80" s="3">
        <v>7700</v>
      </c>
      <c r="K80" s="3" t="s">
        <v>18</v>
      </c>
      <c r="L80" s="3" t="s">
        <v>28</v>
      </c>
      <c r="M80" s="3" t="s">
        <v>20</v>
      </c>
      <c r="N80" s="3" t="s">
        <v>152</v>
      </c>
      <c r="O80" s="3" t="s">
        <v>154</v>
      </c>
      <c r="P80" s="5">
        <v>42705</v>
      </c>
    </row>
    <row r="81" spans="1:16" x14ac:dyDescent="0.25">
      <c r="A81" s="10">
        <v>2200</v>
      </c>
      <c r="B81" s="7">
        <v>9.19</v>
      </c>
      <c r="C81" s="7">
        <v>5049</v>
      </c>
      <c r="D81" s="4">
        <v>1.8263888888888889E-2</v>
      </c>
      <c r="E81" s="3">
        <v>2893</v>
      </c>
      <c r="F81" s="3">
        <v>10149</v>
      </c>
      <c r="G81" s="3" t="s">
        <v>16</v>
      </c>
      <c r="H81" s="3" t="s">
        <v>16</v>
      </c>
      <c r="I81" s="3" t="s">
        <v>16</v>
      </c>
      <c r="J81" s="3">
        <v>10100</v>
      </c>
      <c r="K81" s="3" t="s">
        <v>18</v>
      </c>
      <c r="L81" s="3" t="s">
        <v>28</v>
      </c>
      <c r="M81" s="3" t="s">
        <v>20</v>
      </c>
      <c r="N81" s="3" t="s">
        <v>150</v>
      </c>
      <c r="O81" s="3" t="s">
        <v>155</v>
      </c>
      <c r="P81" s="5">
        <v>42675</v>
      </c>
    </row>
    <row r="82" spans="1:16" x14ac:dyDescent="0.25">
      <c r="A82" s="10">
        <v>2200</v>
      </c>
      <c r="B82" s="7">
        <v>10.9</v>
      </c>
      <c r="C82" s="7">
        <v>5993</v>
      </c>
      <c r="D82" s="4">
        <v>3.2083333333333332E-2</v>
      </c>
      <c r="E82" s="3">
        <v>5082</v>
      </c>
      <c r="F82" s="3">
        <v>13275</v>
      </c>
      <c r="G82" s="3">
        <v>10620</v>
      </c>
      <c r="H82" s="3">
        <v>1.8</v>
      </c>
      <c r="I82" s="3" t="s">
        <v>16</v>
      </c>
      <c r="J82" s="3">
        <v>23800</v>
      </c>
      <c r="K82" s="3" t="s">
        <v>18</v>
      </c>
      <c r="L82" s="3" t="s">
        <v>28</v>
      </c>
      <c r="M82" s="3" t="s">
        <v>20</v>
      </c>
      <c r="N82" s="3" t="s">
        <v>156</v>
      </c>
      <c r="O82" s="3" t="s">
        <v>157</v>
      </c>
      <c r="P82" s="5">
        <v>42522</v>
      </c>
    </row>
    <row r="83" spans="1:16" x14ac:dyDescent="0.25">
      <c r="A83" s="10">
        <v>2200</v>
      </c>
      <c r="B83" s="7">
        <v>2</v>
      </c>
      <c r="C83" s="7">
        <v>1098</v>
      </c>
      <c r="D83" s="4">
        <v>3.8078703703703707E-3</v>
      </c>
      <c r="E83" s="3">
        <v>603</v>
      </c>
      <c r="F83" s="3">
        <v>4600</v>
      </c>
      <c r="G83" s="3">
        <v>920</v>
      </c>
      <c r="H83" s="3">
        <v>1.2</v>
      </c>
      <c r="I83" s="3" t="s">
        <v>16</v>
      </c>
      <c r="J83" s="3">
        <v>5500</v>
      </c>
      <c r="K83" s="3" t="s">
        <v>18</v>
      </c>
      <c r="L83" s="3" t="s">
        <v>28</v>
      </c>
      <c r="M83" s="3" t="s">
        <v>20</v>
      </c>
      <c r="N83" s="3" t="s">
        <v>150</v>
      </c>
      <c r="O83" s="3" t="s">
        <v>158</v>
      </c>
      <c r="P83" s="5">
        <v>42675</v>
      </c>
    </row>
    <row r="84" spans="1:16" x14ac:dyDescent="0.25">
      <c r="A84" s="10" t="s">
        <v>16</v>
      </c>
      <c r="B84" s="7">
        <v>2.64</v>
      </c>
      <c r="C84" s="7" t="s">
        <v>16</v>
      </c>
      <c r="D84" s="4">
        <v>1.0543981481481481E-2</v>
      </c>
      <c r="E84" s="3" t="s">
        <v>16</v>
      </c>
      <c r="F84" s="3">
        <v>7700</v>
      </c>
      <c r="G84" s="3" t="s">
        <v>16</v>
      </c>
      <c r="H84" s="3" t="s">
        <v>16</v>
      </c>
      <c r="I84" s="3" t="s">
        <v>16</v>
      </c>
      <c r="J84" s="3">
        <v>7700</v>
      </c>
      <c r="K84" s="3" t="s">
        <v>18</v>
      </c>
      <c r="L84" s="3" t="s">
        <v>28</v>
      </c>
      <c r="M84" s="3" t="s">
        <v>20</v>
      </c>
      <c r="N84" s="3" t="s">
        <v>152</v>
      </c>
      <c r="O84" s="3" t="s">
        <v>159</v>
      </c>
      <c r="P84" s="5">
        <v>42705</v>
      </c>
    </row>
    <row r="85" spans="1:16" x14ac:dyDescent="0.25">
      <c r="A85" s="10">
        <v>2200</v>
      </c>
      <c r="B85" s="7">
        <v>9.7799999999999994</v>
      </c>
      <c r="C85" s="7">
        <v>5738</v>
      </c>
      <c r="D85" s="4">
        <v>2.3414351851851853E-2</v>
      </c>
      <c r="E85" s="3">
        <v>3708</v>
      </c>
      <c r="F85" s="3">
        <v>11286</v>
      </c>
      <c r="G85" s="3" t="s">
        <v>16</v>
      </c>
      <c r="H85" s="3" t="s">
        <v>16</v>
      </c>
      <c r="I85" s="3">
        <v>600</v>
      </c>
      <c r="J85" s="3">
        <v>11800</v>
      </c>
      <c r="K85" s="3" t="s">
        <v>18</v>
      </c>
      <c r="L85" s="3" t="s">
        <v>28</v>
      </c>
      <c r="M85" s="3" t="s">
        <v>20</v>
      </c>
      <c r="N85" s="3" t="s">
        <v>150</v>
      </c>
      <c r="O85" s="3" t="s">
        <v>160</v>
      </c>
      <c r="P85" s="5">
        <v>42736</v>
      </c>
    </row>
    <row r="86" spans="1:16" x14ac:dyDescent="0.25">
      <c r="A86" s="10">
        <v>2200</v>
      </c>
      <c r="B86" s="7">
        <v>10.25</v>
      </c>
      <c r="C86" s="7">
        <v>5637</v>
      </c>
      <c r="D86" s="4">
        <v>1.622685185185185E-2</v>
      </c>
      <c r="E86" s="3">
        <v>2570</v>
      </c>
      <c r="F86" s="3">
        <v>10407</v>
      </c>
      <c r="G86" s="3" t="s">
        <v>16</v>
      </c>
      <c r="H86" s="3" t="s">
        <v>16</v>
      </c>
      <c r="I86" s="3">
        <v>600</v>
      </c>
      <c r="J86" s="3">
        <v>11000</v>
      </c>
      <c r="K86" s="3" t="s">
        <v>18</v>
      </c>
      <c r="L86" s="3" t="s">
        <v>28</v>
      </c>
      <c r="M86" s="3" t="s">
        <v>20</v>
      </c>
      <c r="N86" s="3" t="s">
        <v>161</v>
      </c>
      <c r="O86" s="3" t="s">
        <v>162</v>
      </c>
      <c r="P86" s="5">
        <v>42736</v>
      </c>
    </row>
    <row r="87" spans="1:16" x14ac:dyDescent="0.25">
      <c r="A87" s="10">
        <v>2200</v>
      </c>
      <c r="B87" s="7">
        <v>10.220000000000001</v>
      </c>
      <c r="C87" s="7">
        <v>5616</v>
      </c>
      <c r="D87" s="4">
        <v>1.3518518518518518E-2</v>
      </c>
      <c r="E87" s="3">
        <v>2141</v>
      </c>
      <c r="F87" s="3">
        <v>9957</v>
      </c>
      <c r="G87" s="3" t="s">
        <v>16</v>
      </c>
      <c r="H87" s="3" t="s">
        <v>16</v>
      </c>
      <c r="I87" s="3">
        <v>600</v>
      </c>
      <c r="J87" s="3">
        <v>10500</v>
      </c>
      <c r="K87" s="3" t="s">
        <v>18</v>
      </c>
      <c r="L87" s="3" t="s">
        <v>28</v>
      </c>
      <c r="M87" s="3" t="s">
        <v>20</v>
      </c>
      <c r="N87" s="3" t="s">
        <v>163</v>
      </c>
      <c r="O87" s="3" t="s">
        <v>162</v>
      </c>
      <c r="P87" s="5">
        <v>42736</v>
      </c>
    </row>
    <row r="88" spans="1:16" x14ac:dyDescent="0.25">
      <c r="A88" s="10">
        <v>2200</v>
      </c>
      <c r="B88" s="7">
        <v>1.61</v>
      </c>
      <c r="C88" s="7">
        <v>886</v>
      </c>
      <c r="D88" s="4">
        <v>2.5462962962962961E-3</v>
      </c>
      <c r="E88" s="3">
        <v>403</v>
      </c>
      <c r="F88" s="3">
        <v>4600</v>
      </c>
      <c r="G88" s="3" t="s">
        <v>16</v>
      </c>
      <c r="H88" s="3" t="s">
        <v>16</v>
      </c>
      <c r="I88" s="3">
        <v>600</v>
      </c>
      <c r="J88" s="3">
        <v>5200</v>
      </c>
      <c r="K88" s="3" t="s">
        <v>18</v>
      </c>
      <c r="L88" s="3" t="s">
        <v>19</v>
      </c>
      <c r="M88" s="3" t="s">
        <v>20</v>
      </c>
      <c r="N88" s="3" t="s">
        <v>164</v>
      </c>
      <c r="O88" s="3" t="s">
        <v>162</v>
      </c>
      <c r="P88" s="5">
        <v>42736</v>
      </c>
    </row>
    <row r="89" spans="1:16" x14ac:dyDescent="0.25">
      <c r="A89" s="10">
        <v>2200</v>
      </c>
      <c r="B89" s="7">
        <v>5.79</v>
      </c>
      <c r="C89" s="7">
        <v>3183</v>
      </c>
      <c r="D89" s="4">
        <v>8.1018518518518514E-3</v>
      </c>
      <c r="E89" s="3">
        <v>1283</v>
      </c>
      <c r="F89" s="3">
        <v>6666</v>
      </c>
      <c r="G89" s="3">
        <v>2666</v>
      </c>
      <c r="H89" s="3">
        <v>1.4</v>
      </c>
      <c r="I89" s="3" t="s">
        <v>16</v>
      </c>
      <c r="J89" s="3">
        <v>9300</v>
      </c>
      <c r="K89" s="3" t="s">
        <v>18</v>
      </c>
      <c r="L89" s="3" t="s">
        <v>28</v>
      </c>
      <c r="M89" s="3" t="s">
        <v>20</v>
      </c>
      <c r="N89" s="3" t="s">
        <v>165</v>
      </c>
      <c r="O89" s="3" t="s">
        <v>162</v>
      </c>
      <c r="P89" s="5">
        <v>42705</v>
      </c>
    </row>
    <row r="90" spans="1:16" x14ac:dyDescent="0.25">
      <c r="A90" s="10">
        <v>2200</v>
      </c>
      <c r="B90" s="7">
        <v>2.61</v>
      </c>
      <c r="C90" s="7" t="s">
        <v>16</v>
      </c>
      <c r="D90" s="4">
        <v>4.0972222222222226E-3</v>
      </c>
      <c r="E90" s="3" t="s">
        <v>16</v>
      </c>
      <c r="F90" s="3">
        <v>4600</v>
      </c>
      <c r="G90" s="3" t="s">
        <v>16</v>
      </c>
      <c r="H90" s="3" t="s">
        <v>16</v>
      </c>
      <c r="I90" s="3" t="s">
        <v>16</v>
      </c>
      <c r="J90" s="3">
        <v>4600</v>
      </c>
      <c r="K90" s="3" t="s">
        <v>18</v>
      </c>
      <c r="L90" s="3" t="s">
        <v>28</v>
      </c>
      <c r="M90" s="3" t="s">
        <v>20</v>
      </c>
      <c r="N90" s="3" t="s">
        <v>166</v>
      </c>
      <c r="O90" s="3" t="s">
        <v>167</v>
      </c>
      <c r="P90" s="5">
        <v>42705</v>
      </c>
    </row>
    <row r="91" spans="1:16" x14ac:dyDescent="0.25">
      <c r="A91" s="10">
        <v>2200</v>
      </c>
      <c r="B91" s="7">
        <v>11.22</v>
      </c>
      <c r="C91" s="7">
        <v>6171</v>
      </c>
      <c r="D91" s="4">
        <v>1.8738425925925926E-2</v>
      </c>
      <c r="E91" s="3">
        <v>2968</v>
      </c>
      <c r="F91" s="3">
        <v>11339</v>
      </c>
      <c r="G91" s="3">
        <v>2267</v>
      </c>
      <c r="H91" s="3">
        <v>1.2</v>
      </c>
      <c r="I91" s="3">
        <v>600</v>
      </c>
      <c r="J91" s="3">
        <v>13590</v>
      </c>
      <c r="K91" s="3" t="s">
        <v>18</v>
      </c>
      <c r="L91" s="3" t="s">
        <v>28</v>
      </c>
      <c r="M91" s="3" t="s">
        <v>20</v>
      </c>
      <c r="N91" s="3" t="s">
        <v>168</v>
      </c>
      <c r="O91" s="3" t="s">
        <v>162</v>
      </c>
      <c r="P91" s="5">
        <v>42705</v>
      </c>
    </row>
    <row r="92" spans="1:16" x14ac:dyDescent="0.25">
      <c r="A92" s="10">
        <v>2200</v>
      </c>
      <c r="B92" s="7">
        <v>7.5</v>
      </c>
      <c r="C92" s="7">
        <v>4120</v>
      </c>
      <c r="D92" s="4">
        <v>3.0428240740740742E-2</v>
      </c>
      <c r="E92" s="3">
        <v>4819</v>
      </c>
      <c r="F92" s="3">
        <v>11139</v>
      </c>
      <c r="G92" s="3">
        <v>2227</v>
      </c>
      <c r="H92" s="3">
        <v>1.2</v>
      </c>
      <c r="I92" s="3" t="s">
        <v>16</v>
      </c>
      <c r="J92" s="3">
        <v>13300</v>
      </c>
      <c r="K92" s="3" t="s">
        <v>18</v>
      </c>
      <c r="L92" s="3" t="s">
        <v>28</v>
      </c>
      <c r="M92" s="3" t="s">
        <v>20</v>
      </c>
      <c r="N92" s="3" t="s">
        <v>169</v>
      </c>
      <c r="O92" s="3" t="s">
        <v>170</v>
      </c>
      <c r="P92" s="5">
        <v>42705</v>
      </c>
    </row>
    <row r="93" spans="1:16" x14ac:dyDescent="0.25">
      <c r="A93" s="10">
        <v>2200</v>
      </c>
      <c r="B93" s="7">
        <v>9.43</v>
      </c>
      <c r="C93" s="7">
        <v>5182</v>
      </c>
      <c r="D93" s="4">
        <v>1.3379629629629628E-2</v>
      </c>
      <c r="E93" s="3">
        <v>2119</v>
      </c>
      <c r="F93" s="3">
        <v>9501</v>
      </c>
      <c r="G93" s="3" t="s">
        <v>16</v>
      </c>
      <c r="H93" s="3" t="s">
        <v>16</v>
      </c>
      <c r="I93" s="3" t="s">
        <v>16</v>
      </c>
      <c r="J93" s="3">
        <v>9500</v>
      </c>
      <c r="K93" s="3" t="s">
        <v>18</v>
      </c>
      <c r="L93" s="3" t="s">
        <v>28</v>
      </c>
      <c r="M93" s="3" t="s">
        <v>20</v>
      </c>
      <c r="N93" s="3" t="s">
        <v>164</v>
      </c>
      <c r="O93" s="3" t="s">
        <v>171</v>
      </c>
      <c r="P93" s="5">
        <v>42675</v>
      </c>
    </row>
    <row r="94" spans="1:16" x14ac:dyDescent="0.25">
      <c r="A94" s="10">
        <v>2200</v>
      </c>
      <c r="B94" s="7">
        <v>16.25</v>
      </c>
      <c r="C94" s="7">
        <v>8938</v>
      </c>
      <c r="D94" s="4">
        <v>3.096064814814815E-2</v>
      </c>
      <c r="E94" s="3">
        <v>4895</v>
      </c>
      <c r="F94" s="3">
        <v>16033</v>
      </c>
      <c r="G94" s="3">
        <v>4809</v>
      </c>
      <c r="H94" s="3">
        <v>1.3</v>
      </c>
      <c r="I94" s="3" t="s">
        <v>16</v>
      </c>
      <c r="J94" s="3">
        <v>20800</v>
      </c>
      <c r="K94" s="3" t="s">
        <v>18</v>
      </c>
      <c r="L94" s="3" t="s">
        <v>19</v>
      </c>
      <c r="M94" s="3" t="s">
        <v>84</v>
      </c>
      <c r="N94" s="3" t="s">
        <v>172</v>
      </c>
      <c r="O94" s="3" t="s">
        <v>173</v>
      </c>
      <c r="P94" s="5">
        <v>42644</v>
      </c>
    </row>
    <row r="95" spans="1:16" x14ac:dyDescent="0.25">
      <c r="A95" s="10">
        <v>2200</v>
      </c>
      <c r="B95" s="7">
        <v>4.97</v>
      </c>
      <c r="C95" s="7">
        <v>2731</v>
      </c>
      <c r="D95" s="4">
        <v>1.9201388888888889E-2</v>
      </c>
      <c r="E95" s="3">
        <v>3041</v>
      </c>
      <c r="F95" s="3">
        <v>7972</v>
      </c>
      <c r="G95" s="3">
        <v>2391</v>
      </c>
      <c r="H95" s="3">
        <v>1.3</v>
      </c>
      <c r="I95" s="3" t="s">
        <v>16</v>
      </c>
      <c r="J95" s="3">
        <v>10300</v>
      </c>
      <c r="K95" s="3" t="s">
        <v>18</v>
      </c>
      <c r="L95" s="3" t="s">
        <v>19</v>
      </c>
      <c r="M95" s="3" t="s">
        <v>20</v>
      </c>
      <c r="N95" s="3" t="s">
        <v>174</v>
      </c>
      <c r="O95" s="3" t="s">
        <v>167</v>
      </c>
      <c r="P95" s="5">
        <v>42644</v>
      </c>
    </row>
    <row r="96" spans="1:16" x14ac:dyDescent="0.25">
      <c r="A96" s="10">
        <v>2200</v>
      </c>
      <c r="B96" s="7">
        <v>2.98</v>
      </c>
      <c r="C96" s="7">
        <v>1634</v>
      </c>
      <c r="D96" s="4">
        <v>5.4861111111111117E-3</v>
      </c>
      <c r="E96" s="3">
        <v>869</v>
      </c>
      <c r="F96" s="3">
        <v>4703</v>
      </c>
      <c r="G96" s="3">
        <v>1410</v>
      </c>
      <c r="H96" s="3">
        <v>1.3</v>
      </c>
      <c r="I96" s="3" t="s">
        <v>16</v>
      </c>
      <c r="J96" s="3">
        <v>6100</v>
      </c>
      <c r="K96" s="3" t="s">
        <v>18</v>
      </c>
      <c r="L96" s="3" t="s">
        <v>19</v>
      </c>
      <c r="M96" s="3" t="s">
        <v>20</v>
      </c>
      <c r="N96" s="3" t="s">
        <v>175</v>
      </c>
      <c r="O96" s="3" t="s">
        <v>167</v>
      </c>
      <c r="P96" s="5">
        <v>42644</v>
      </c>
    </row>
    <row r="97" spans="1:16" x14ac:dyDescent="0.25">
      <c r="A97" s="10">
        <v>2200</v>
      </c>
      <c r="B97" s="7">
        <v>14.21</v>
      </c>
      <c r="C97" s="7">
        <v>7811</v>
      </c>
      <c r="D97" s="4">
        <v>5.1990740740740747E-2</v>
      </c>
      <c r="E97" s="3">
        <v>8235</v>
      </c>
      <c r="F97" s="3">
        <v>18246</v>
      </c>
      <c r="G97" s="3">
        <v>27369</v>
      </c>
      <c r="H97" s="3">
        <v>2.5</v>
      </c>
      <c r="I97" s="3" t="s">
        <v>16</v>
      </c>
      <c r="J97" s="3">
        <v>45600</v>
      </c>
      <c r="K97" s="3" t="s">
        <v>18</v>
      </c>
      <c r="L97" s="3" t="s">
        <v>19</v>
      </c>
      <c r="M97" s="3" t="s">
        <v>20</v>
      </c>
      <c r="N97" s="3" t="s">
        <v>172</v>
      </c>
      <c r="O97" s="3" t="s">
        <v>176</v>
      </c>
      <c r="P97" s="5">
        <v>42644</v>
      </c>
    </row>
    <row r="98" spans="1:16" x14ac:dyDescent="0.25">
      <c r="A98" s="10">
        <v>2200</v>
      </c>
      <c r="B98" s="7">
        <v>3.11</v>
      </c>
      <c r="C98" s="7">
        <v>1709</v>
      </c>
      <c r="D98" s="4">
        <v>5.3935185185185188E-3</v>
      </c>
      <c r="E98" s="3">
        <v>854</v>
      </c>
      <c r="F98" s="3">
        <v>4763</v>
      </c>
      <c r="G98" s="3">
        <v>3810</v>
      </c>
      <c r="H98" s="3">
        <v>1.8</v>
      </c>
      <c r="I98" s="3" t="s">
        <v>16</v>
      </c>
      <c r="J98" s="3">
        <v>8500</v>
      </c>
      <c r="K98" s="3" t="s">
        <v>18</v>
      </c>
      <c r="L98" s="3" t="s">
        <v>28</v>
      </c>
      <c r="M98" s="3" t="s">
        <v>20</v>
      </c>
      <c r="N98" s="3" t="s">
        <v>177</v>
      </c>
      <c r="O98" s="3" t="s">
        <v>178</v>
      </c>
      <c r="P98" s="5">
        <v>42675</v>
      </c>
    </row>
    <row r="99" spans="1:16" x14ac:dyDescent="0.25">
      <c r="A99" s="10">
        <v>2200</v>
      </c>
      <c r="B99" s="7">
        <v>9.0399999999999991</v>
      </c>
      <c r="C99" s="7">
        <v>4971</v>
      </c>
      <c r="D99" s="4">
        <v>1.2743055555555556E-2</v>
      </c>
      <c r="E99" s="3">
        <v>2018</v>
      </c>
      <c r="F99" s="3">
        <v>9180</v>
      </c>
      <c r="G99" s="3" t="s">
        <v>16</v>
      </c>
      <c r="H99" s="3" t="s">
        <v>16</v>
      </c>
      <c r="I99" s="3" t="s">
        <v>16</v>
      </c>
      <c r="J99" s="3">
        <v>9100</v>
      </c>
      <c r="K99" s="3" t="s">
        <v>18</v>
      </c>
      <c r="L99" s="3" t="s">
        <v>28</v>
      </c>
      <c r="M99" s="3" t="s">
        <v>20</v>
      </c>
      <c r="N99" s="3" t="s">
        <v>164</v>
      </c>
      <c r="O99" s="3" t="s">
        <v>179</v>
      </c>
      <c r="P99" s="5">
        <v>42675</v>
      </c>
    </row>
    <row r="100" spans="1:16" ht="15.75" thickBot="1" x14ac:dyDescent="0.3">
      <c r="A100" s="11">
        <v>2200</v>
      </c>
      <c r="B100" s="12"/>
      <c r="C100" s="12">
        <v>1228</v>
      </c>
      <c r="D100" s="13"/>
      <c r="E100" s="13">
        <v>656</v>
      </c>
      <c r="F100" s="13">
        <v>4600</v>
      </c>
      <c r="G100" s="13">
        <v>920</v>
      </c>
      <c r="H100" s="13">
        <v>1.2</v>
      </c>
      <c r="I100" s="13" t="s">
        <v>16</v>
      </c>
      <c r="J100" s="13">
        <v>5500</v>
      </c>
      <c r="K100" s="13" t="s">
        <v>18</v>
      </c>
      <c r="L100" s="13" t="s">
        <v>19</v>
      </c>
      <c r="M100" s="13" t="s">
        <v>20</v>
      </c>
      <c r="N100" s="13" t="s">
        <v>180</v>
      </c>
      <c r="O100" s="13" t="s">
        <v>167</v>
      </c>
      <c r="P100" s="14">
        <v>42644</v>
      </c>
    </row>
    <row r="101" spans="1:16" x14ac:dyDescent="0.2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C1" workbookViewId="0">
      <selection activeCell="I32" sqref="I32"/>
    </sheetView>
  </sheetViews>
  <sheetFormatPr baseColWidth="10" defaultRowHeight="15" x14ac:dyDescent="0.25"/>
  <cols>
    <col min="1" max="1" width="9.5703125" customWidth="1"/>
  </cols>
  <sheetData>
    <row r="1" spans="1:18" ht="15.75" thickBot="1" x14ac:dyDescent="0.3">
      <c r="A1" s="74"/>
      <c r="B1" s="21"/>
      <c r="C1" s="76" t="s">
        <v>181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5.75" thickBot="1" x14ac:dyDescent="0.3">
      <c r="A2" s="75"/>
      <c r="B2" s="22"/>
      <c r="C2" s="23">
        <v>1</v>
      </c>
      <c r="D2" s="23">
        <f>C2+1</f>
        <v>2</v>
      </c>
      <c r="E2" s="23">
        <f t="shared" ref="E2:R2" si="0">D2+1</f>
        <v>3</v>
      </c>
      <c r="F2" s="23">
        <f t="shared" si="0"/>
        <v>4</v>
      </c>
      <c r="G2" s="23">
        <f t="shared" si="0"/>
        <v>5</v>
      </c>
      <c r="H2" s="23">
        <f t="shared" si="0"/>
        <v>6</v>
      </c>
      <c r="I2" s="23">
        <f t="shared" si="0"/>
        <v>7</v>
      </c>
      <c r="J2" s="23">
        <f t="shared" si="0"/>
        <v>8</v>
      </c>
      <c r="K2" s="23">
        <f t="shared" si="0"/>
        <v>9</v>
      </c>
      <c r="L2" s="23">
        <f t="shared" si="0"/>
        <v>10</v>
      </c>
      <c r="M2" s="23">
        <f t="shared" si="0"/>
        <v>11</v>
      </c>
      <c r="N2" s="23">
        <f t="shared" si="0"/>
        <v>12</v>
      </c>
      <c r="O2" s="23">
        <f t="shared" si="0"/>
        <v>13</v>
      </c>
      <c r="P2" s="23">
        <f t="shared" si="0"/>
        <v>14</v>
      </c>
      <c r="Q2" s="23">
        <f t="shared" si="0"/>
        <v>15</v>
      </c>
      <c r="R2" s="24">
        <f t="shared" si="0"/>
        <v>16</v>
      </c>
    </row>
    <row r="3" spans="1:18" x14ac:dyDescent="0.25">
      <c r="A3" s="77" t="s">
        <v>182</v>
      </c>
      <c r="B3" s="25">
        <v>1</v>
      </c>
      <c r="C3" s="26">
        <f ca="1">(2300+820*C$4+164*$D3)/(2200+550*C$4+110*$D3)</f>
        <v>1.1482517482517482</v>
      </c>
      <c r="D3" s="27">
        <f t="shared" ref="D3:R18" ca="1" si="1">(2300+820*D$4+164*$D3)/(2200+550*D$4+110*$D3)</f>
        <v>1.2035190615835778</v>
      </c>
      <c r="E3" s="27">
        <f t="shared" ca="1" si="1"/>
        <v>1.2434343434343433</v>
      </c>
      <c r="F3" s="27">
        <f t="shared" ca="1" si="1"/>
        <v>1.2736141906873615</v>
      </c>
      <c r="G3" s="27">
        <f t="shared" ca="1" si="1"/>
        <v>1.2972332015810277</v>
      </c>
      <c r="H3" s="27">
        <f t="shared" ca="1" si="1"/>
        <v>1.3162210338680926</v>
      </c>
      <c r="I3" s="27">
        <f t="shared" ca="1" si="1"/>
        <v>1.3318181818181818</v>
      </c>
      <c r="J3" s="27">
        <f t="shared" ca="1" si="1"/>
        <v>1.3448584202682563</v>
      </c>
      <c r="K3" s="27">
        <f t="shared" ca="1" si="1"/>
        <v>1.355922865013774</v>
      </c>
      <c r="L3" s="27">
        <f t="shared" ca="1" si="1"/>
        <v>1.3654289372599231</v>
      </c>
      <c r="M3" s="27">
        <f t="shared" ca="1" si="1"/>
        <v>1.3736842105263158</v>
      </c>
      <c r="N3" s="27">
        <f t="shared" ca="1" si="1"/>
        <v>1.3809203142536477</v>
      </c>
      <c r="O3" s="27">
        <f t="shared" ca="1" si="1"/>
        <v>1.3873150105708245</v>
      </c>
      <c r="P3" s="27">
        <f t="shared" ca="1" si="1"/>
        <v>1.393006993006993</v>
      </c>
      <c r="Q3" s="27">
        <f t="shared" ca="1" si="1"/>
        <v>1.3981060606060607</v>
      </c>
      <c r="R3" s="27">
        <f t="shared" ca="1" si="1"/>
        <v>1.4027002700270026</v>
      </c>
    </row>
    <row r="4" spans="1:18" x14ac:dyDescent="0.25">
      <c r="A4" s="77"/>
      <c r="B4" s="28">
        <f t="shared" ref="B4:B32" si="2">B3+1</f>
        <v>2</v>
      </c>
      <c r="C4" s="29">
        <f t="shared" ref="C4:R32" ca="1" si="3">(2300+820*C$4+164*$D4)/(2200+550*C$4+110*$D4)</f>
        <v>1.1609427609427609</v>
      </c>
      <c r="D4" s="30">
        <f t="shared" ca="1" si="1"/>
        <v>1.2124999999999999</v>
      </c>
      <c r="E4" s="30">
        <f t="shared" ca="1" si="1"/>
        <v>1.2501228501228501</v>
      </c>
      <c r="F4" s="30">
        <f t="shared" ca="1" si="1"/>
        <v>1.2787878787878788</v>
      </c>
      <c r="G4" s="30">
        <f t="shared" ca="1" si="1"/>
        <v>1.3013539651837525</v>
      </c>
      <c r="H4" s="30">
        <f t="shared" ca="1" si="1"/>
        <v>1.3195804195804195</v>
      </c>
      <c r="I4" s="30">
        <f t="shared" ca="1" si="1"/>
        <v>1.3346092503987241</v>
      </c>
      <c r="J4" s="30">
        <f t="shared" ca="1" si="1"/>
        <v>1.3472140762463343</v>
      </c>
      <c r="K4" s="30">
        <f t="shared" ca="1" si="1"/>
        <v>1.3579375848032564</v>
      </c>
      <c r="L4" s="30">
        <f t="shared" ca="1" si="1"/>
        <v>1.3671717171717173</v>
      </c>
      <c r="M4" s="30">
        <f t="shared" ca="1" si="1"/>
        <v>1.3752066115702479</v>
      </c>
      <c r="N4" s="30">
        <f t="shared" ca="1" si="1"/>
        <v>1.3822616407982262</v>
      </c>
      <c r="O4" s="30">
        <f t="shared" ca="1" si="1"/>
        <v>1.3885057471264368</v>
      </c>
      <c r="P4" s="30">
        <f t="shared" ca="1" si="1"/>
        <v>1.3940711462450592</v>
      </c>
      <c r="Q4" s="30">
        <f t="shared" ca="1" si="1"/>
        <v>1.3990627928772259</v>
      </c>
      <c r="R4" s="30">
        <f t="shared" ca="1" si="1"/>
        <v>1.4035650623885918</v>
      </c>
    </row>
    <row r="5" spans="1:18" x14ac:dyDescent="0.25">
      <c r="A5" s="77"/>
      <c r="B5" s="28">
        <f t="shared" si="2"/>
        <v>3</v>
      </c>
      <c r="C5" s="29">
        <f t="shared" ca="1" si="3"/>
        <v>1.1727272727272726</v>
      </c>
      <c r="D5" s="30">
        <f t="shared" ca="1" si="1"/>
        <v>1.2209366391184573</v>
      </c>
      <c r="E5" s="30">
        <f t="shared" ca="1" si="1"/>
        <v>1.2564593301435407</v>
      </c>
      <c r="F5" s="30">
        <f t="shared" ca="1" si="1"/>
        <v>1.2837209302325581</v>
      </c>
      <c r="G5" s="30">
        <f t="shared" ca="1" si="1"/>
        <v>1.3053030303030304</v>
      </c>
      <c r="H5" s="30">
        <f t="shared" ca="1" si="1"/>
        <v>1.3228130360205832</v>
      </c>
      <c r="I5" s="30">
        <f t="shared" ca="1" si="1"/>
        <v>1.3373040752351097</v>
      </c>
      <c r="J5" s="30">
        <f t="shared" ca="1" si="1"/>
        <v>1.3494949494949495</v>
      </c>
      <c r="K5" s="30">
        <f t="shared" ca="1" si="1"/>
        <v>1.3598930481283422</v>
      </c>
      <c r="L5" s="30">
        <f t="shared" ca="1" si="1"/>
        <v>1.3688667496886675</v>
      </c>
      <c r="M5" s="30">
        <f t="shared" ca="1" si="1"/>
        <v>1.3766899766899767</v>
      </c>
      <c r="N5" s="30">
        <f t="shared" ca="1" si="1"/>
        <v>1.3835706462212487</v>
      </c>
      <c r="O5" s="30">
        <f t="shared" ca="1" si="1"/>
        <v>1.3896694214876033</v>
      </c>
      <c r="P5" s="30">
        <f t="shared" ca="1" si="1"/>
        <v>1.3951124144672531</v>
      </c>
      <c r="Q5" s="30">
        <f t="shared" ca="1" si="1"/>
        <v>1.4</v>
      </c>
      <c r="R5" s="30">
        <f t="shared" ca="1" si="1"/>
        <v>1.4044130626654898</v>
      </c>
    </row>
    <row r="6" spans="1:18" x14ac:dyDescent="0.25">
      <c r="A6" s="77"/>
      <c r="B6" s="28">
        <f t="shared" si="2"/>
        <v>4</v>
      </c>
      <c r="C6" s="29">
        <f t="shared" ca="1" si="3"/>
        <v>1.1836990595611285</v>
      </c>
      <c r="D6" s="30">
        <f t="shared" ca="1" si="1"/>
        <v>1.2288770053475935</v>
      </c>
      <c r="E6" s="30">
        <f t="shared" ca="1" si="1"/>
        <v>1.2624708624708625</v>
      </c>
      <c r="F6" s="30">
        <f t="shared" ca="1" si="1"/>
        <v>1.2884297520661157</v>
      </c>
      <c r="G6" s="30">
        <f t="shared" ca="1" si="1"/>
        <v>1.3090909090909091</v>
      </c>
      <c r="H6" s="30">
        <f t="shared" ca="1" si="1"/>
        <v>1.325925925925926</v>
      </c>
      <c r="I6" s="30">
        <f t="shared" ca="1" si="1"/>
        <v>1.3399075500770417</v>
      </c>
      <c r="J6" s="30">
        <f t="shared" ca="1" si="1"/>
        <v>1.3517045454545455</v>
      </c>
      <c r="K6" s="30">
        <f t="shared" ca="1" si="1"/>
        <v>1.3617918313570487</v>
      </c>
      <c r="L6" s="30">
        <f t="shared" ca="1" si="1"/>
        <v>1.3705159705159704</v>
      </c>
      <c r="M6" s="30">
        <f t="shared" ca="1" si="1"/>
        <v>1.3781357882623706</v>
      </c>
      <c r="N6" s="30">
        <f t="shared" ca="1" si="1"/>
        <v>1.3848484848484848</v>
      </c>
      <c r="O6" s="30">
        <f t="shared" ca="1" si="1"/>
        <v>1.3908069458631256</v>
      </c>
      <c r="P6" s="30">
        <f t="shared" ca="1" si="1"/>
        <v>1.3961315280464217</v>
      </c>
      <c r="Q6" s="30">
        <f t="shared" ca="1" si="1"/>
        <v>1.4009182736455463</v>
      </c>
      <c r="R6" s="30">
        <f t="shared" ca="1" si="1"/>
        <v>1.4052447552447553</v>
      </c>
    </row>
    <row r="7" spans="1:18" x14ac:dyDescent="0.25">
      <c r="A7" s="77"/>
      <c r="B7" s="28">
        <f t="shared" si="2"/>
        <v>5</v>
      </c>
      <c r="C7" s="29">
        <f t="shared" ca="1" si="3"/>
        <v>1.1939393939393939</v>
      </c>
      <c r="D7" s="30">
        <f t="shared" ca="1" si="1"/>
        <v>1.2363636363636363</v>
      </c>
      <c r="E7" s="30">
        <f t="shared" ca="1" si="1"/>
        <v>1.2681818181818181</v>
      </c>
      <c r="F7" s="30">
        <f t="shared" ca="1" si="1"/>
        <v>1.292929292929293</v>
      </c>
      <c r="G7" s="30">
        <f t="shared" ca="1" si="1"/>
        <v>1.3127272727272727</v>
      </c>
      <c r="H7" s="30">
        <f t="shared" ca="1" si="1"/>
        <v>1.3289256198347108</v>
      </c>
      <c r="I7" s="30">
        <f t="shared" ca="1" si="1"/>
        <v>1.3424242424242425</v>
      </c>
      <c r="J7" s="30">
        <f t="shared" ca="1" si="1"/>
        <v>1.3538461538461539</v>
      </c>
      <c r="K7" s="30">
        <f t="shared" ca="1" si="1"/>
        <v>1.3636363636363635</v>
      </c>
      <c r="L7" s="30">
        <f t="shared" ca="1" si="1"/>
        <v>1.3721212121212121</v>
      </c>
      <c r="M7" s="30">
        <f t="shared" ca="1" si="1"/>
        <v>1.3795454545454546</v>
      </c>
      <c r="N7" s="30">
        <f t="shared" ca="1" si="1"/>
        <v>1.3860962566844919</v>
      </c>
      <c r="O7" s="30">
        <f t="shared" ca="1" si="1"/>
        <v>1.391919191919192</v>
      </c>
      <c r="P7" s="30">
        <f t="shared" ca="1" si="1"/>
        <v>1.3971291866028708</v>
      </c>
      <c r="Q7" s="30">
        <f t="shared" ca="1" si="1"/>
        <v>1.4018181818181819</v>
      </c>
      <c r="R7" s="30">
        <f t="shared" ca="1" si="1"/>
        <v>1.406060606060606</v>
      </c>
    </row>
    <row r="8" spans="1:18" x14ac:dyDescent="0.25">
      <c r="A8" s="77"/>
      <c r="B8" s="28">
        <f t="shared" si="2"/>
        <v>6</v>
      </c>
      <c r="C8" s="29">
        <f t="shared" ca="1" si="3"/>
        <v>1.2035190615835778</v>
      </c>
      <c r="D8" s="30">
        <f t="shared" ca="1" si="1"/>
        <v>1.2434343434343433</v>
      </c>
      <c r="E8" s="30">
        <f t="shared" ca="1" si="1"/>
        <v>1.2736141906873615</v>
      </c>
      <c r="F8" s="30">
        <f t="shared" ca="1" si="1"/>
        <v>1.2972332015810277</v>
      </c>
      <c r="G8" s="30">
        <f t="shared" ca="1" si="1"/>
        <v>1.3162210338680926</v>
      </c>
      <c r="H8" s="30">
        <f t="shared" ca="1" si="1"/>
        <v>1.3318181818181818</v>
      </c>
      <c r="I8" s="30">
        <f t="shared" ca="1" si="1"/>
        <v>1.3448584202682563</v>
      </c>
      <c r="J8" s="30">
        <f t="shared" ca="1" si="1"/>
        <v>1.355922865013774</v>
      </c>
      <c r="K8" s="30">
        <f t="shared" ca="1" si="1"/>
        <v>1.3654289372599231</v>
      </c>
      <c r="L8" s="30">
        <f t="shared" ca="1" si="1"/>
        <v>1.3736842105263158</v>
      </c>
      <c r="M8" s="30">
        <f t="shared" ca="1" si="1"/>
        <v>1.3809203142536477</v>
      </c>
      <c r="N8" s="30">
        <f t="shared" ca="1" si="1"/>
        <v>1.3873150105708245</v>
      </c>
      <c r="O8" s="30">
        <f t="shared" ca="1" si="1"/>
        <v>1.393006993006993</v>
      </c>
      <c r="P8" s="30">
        <f t="shared" ca="1" si="1"/>
        <v>1.3981060606060607</v>
      </c>
      <c r="Q8" s="30">
        <f t="shared" ca="1" si="1"/>
        <v>1.4027002700270026</v>
      </c>
      <c r="R8" s="30">
        <f t="shared" ca="1" si="1"/>
        <v>1.4068610634648371</v>
      </c>
    </row>
    <row r="9" spans="1:18" x14ac:dyDescent="0.25">
      <c r="A9" s="77"/>
      <c r="B9" s="28">
        <f t="shared" si="2"/>
        <v>7</v>
      </c>
      <c r="C9" s="29">
        <f t="shared" ca="1" si="3"/>
        <v>1.2124999999999999</v>
      </c>
      <c r="D9" s="30">
        <f t="shared" ca="1" si="1"/>
        <v>1.2501228501228501</v>
      </c>
      <c r="E9" s="30">
        <f t="shared" ca="1" si="1"/>
        <v>1.2787878787878788</v>
      </c>
      <c r="F9" s="30">
        <f t="shared" ca="1" si="1"/>
        <v>1.3013539651837525</v>
      </c>
      <c r="G9" s="30">
        <f t="shared" ca="1" si="1"/>
        <v>1.3195804195804195</v>
      </c>
      <c r="H9" s="30">
        <f t="shared" ca="1" si="1"/>
        <v>1.3346092503987241</v>
      </c>
      <c r="I9" s="30">
        <f t="shared" ca="1" si="1"/>
        <v>1.3472140762463343</v>
      </c>
      <c r="J9" s="30">
        <f t="shared" ca="1" si="1"/>
        <v>1.3579375848032564</v>
      </c>
      <c r="K9" s="30">
        <f t="shared" ca="1" si="1"/>
        <v>1.3671717171717173</v>
      </c>
      <c r="L9" s="30">
        <f t="shared" ca="1" si="1"/>
        <v>1.3752066115702479</v>
      </c>
      <c r="M9" s="30">
        <f t="shared" ca="1" si="1"/>
        <v>1.3822616407982262</v>
      </c>
      <c r="N9" s="30">
        <f t="shared" ca="1" si="1"/>
        <v>1.3885057471264368</v>
      </c>
      <c r="O9" s="30">
        <f t="shared" ca="1" si="1"/>
        <v>1.3940711462450592</v>
      </c>
      <c r="P9" s="30">
        <f t="shared" ca="1" si="1"/>
        <v>1.3990627928772259</v>
      </c>
      <c r="Q9" s="30">
        <f t="shared" ca="1" si="1"/>
        <v>1.4035650623885918</v>
      </c>
      <c r="R9" s="30">
        <f t="shared" ca="1" si="1"/>
        <v>1.4076465590484282</v>
      </c>
    </row>
    <row r="10" spans="1:18" x14ac:dyDescent="0.25">
      <c r="A10" s="77"/>
      <c r="B10" s="28">
        <f t="shared" si="2"/>
        <v>8</v>
      </c>
      <c r="C10" s="29">
        <f t="shared" ca="1" si="3"/>
        <v>1.2209366391184573</v>
      </c>
      <c r="D10" s="30">
        <f t="shared" ca="1" si="1"/>
        <v>1.2564593301435407</v>
      </c>
      <c r="E10" s="30">
        <f t="shared" ca="1" si="1"/>
        <v>1.2837209302325581</v>
      </c>
      <c r="F10" s="30">
        <f t="shared" ca="1" si="1"/>
        <v>1.3053030303030304</v>
      </c>
      <c r="G10" s="30">
        <f t="shared" ca="1" si="1"/>
        <v>1.3228130360205832</v>
      </c>
      <c r="H10" s="30">
        <f t="shared" ca="1" si="1"/>
        <v>1.3373040752351097</v>
      </c>
      <c r="I10" s="30">
        <f t="shared" ca="1" si="1"/>
        <v>1.3494949494949495</v>
      </c>
      <c r="J10" s="30">
        <f t="shared" ca="1" si="1"/>
        <v>1.3598930481283422</v>
      </c>
      <c r="K10" s="30">
        <f t="shared" ca="1" si="1"/>
        <v>1.3688667496886675</v>
      </c>
      <c r="L10" s="30">
        <f t="shared" ca="1" si="1"/>
        <v>1.3766899766899767</v>
      </c>
      <c r="M10" s="30">
        <f t="shared" ca="1" si="1"/>
        <v>1.3835706462212487</v>
      </c>
      <c r="N10" s="30">
        <f t="shared" ca="1" si="1"/>
        <v>1.3896694214876033</v>
      </c>
      <c r="O10" s="30">
        <f t="shared" ca="1" si="1"/>
        <v>1.3951124144672531</v>
      </c>
      <c r="P10" s="30">
        <f t="shared" ca="1" si="1"/>
        <v>1.4</v>
      </c>
      <c r="Q10" s="30">
        <f t="shared" ca="1" si="1"/>
        <v>1.4044130626654898</v>
      </c>
      <c r="R10" s="30">
        <f t="shared" ca="1" si="1"/>
        <v>1.4084175084175083</v>
      </c>
    </row>
    <row r="11" spans="1:18" x14ac:dyDescent="0.25">
      <c r="A11" s="77"/>
      <c r="B11" s="28">
        <f t="shared" si="2"/>
        <v>9</v>
      </c>
      <c r="C11" s="29">
        <f t="shared" ca="1" si="3"/>
        <v>1.2288770053475935</v>
      </c>
      <c r="D11" s="30">
        <f t="shared" ca="1" si="1"/>
        <v>1.2624708624708625</v>
      </c>
      <c r="E11" s="30">
        <f t="shared" ca="1" si="1"/>
        <v>1.2884297520661157</v>
      </c>
      <c r="F11" s="30">
        <f t="shared" ca="1" si="1"/>
        <v>1.3090909090909091</v>
      </c>
      <c r="G11" s="30">
        <f t="shared" ca="1" si="1"/>
        <v>1.325925925925926</v>
      </c>
      <c r="H11" s="30">
        <f t="shared" ca="1" si="1"/>
        <v>1.3399075500770417</v>
      </c>
      <c r="I11" s="30">
        <f t="shared" ca="1" si="1"/>
        <v>1.3517045454545455</v>
      </c>
      <c r="J11" s="30">
        <f t="shared" ca="1" si="1"/>
        <v>1.3617918313570487</v>
      </c>
      <c r="K11" s="30">
        <f t="shared" ca="1" si="1"/>
        <v>1.3705159705159704</v>
      </c>
      <c r="L11" s="30">
        <f t="shared" ca="1" si="1"/>
        <v>1.3781357882623706</v>
      </c>
      <c r="M11" s="30">
        <f t="shared" ca="1" si="1"/>
        <v>1.3848484848484848</v>
      </c>
      <c r="N11" s="30">
        <f t="shared" ca="1" si="1"/>
        <v>1.3908069458631256</v>
      </c>
      <c r="O11" s="30">
        <f t="shared" ca="1" si="1"/>
        <v>1.3961315280464217</v>
      </c>
      <c r="P11" s="30">
        <f t="shared" ca="1" si="1"/>
        <v>1.4009182736455463</v>
      </c>
      <c r="Q11" s="30">
        <f t="shared" ca="1" si="1"/>
        <v>1.4052447552447553</v>
      </c>
      <c r="R11" s="30">
        <f t="shared" ca="1" si="1"/>
        <v>1.4091743119266056</v>
      </c>
    </row>
    <row r="12" spans="1:18" x14ac:dyDescent="0.25">
      <c r="A12" s="77"/>
      <c r="B12" s="28">
        <f t="shared" si="2"/>
        <v>10</v>
      </c>
      <c r="C12" s="29">
        <f t="shared" ca="1" si="3"/>
        <v>1.2363636363636363</v>
      </c>
      <c r="D12" s="30">
        <f t="shared" ca="1" si="1"/>
        <v>1.2681818181818181</v>
      </c>
      <c r="E12" s="30">
        <f t="shared" ca="1" si="1"/>
        <v>1.292929292929293</v>
      </c>
      <c r="F12" s="30">
        <f t="shared" ca="1" si="1"/>
        <v>1.3127272727272727</v>
      </c>
      <c r="G12" s="30">
        <f t="shared" ca="1" si="1"/>
        <v>1.3289256198347108</v>
      </c>
      <c r="H12" s="30">
        <f t="shared" ca="1" si="1"/>
        <v>1.3424242424242425</v>
      </c>
      <c r="I12" s="30">
        <f t="shared" ca="1" si="1"/>
        <v>1.3538461538461539</v>
      </c>
      <c r="J12" s="30">
        <f t="shared" ca="1" si="1"/>
        <v>1.3636363636363635</v>
      </c>
      <c r="K12" s="30">
        <f t="shared" ca="1" si="1"/>
        <v>1.3721212121212121</v>
      </c>
      <c r="L12" s="30">
        <f t="shared" ca="1" si="1"/>
        <v>1.3795454545454546</v>
      </c>
      <c r="M12" s="30">
        <f t="shared" ca="1" si="1"/>
        <v>1.3860962566844919</v>
      </c>
      <c r="N12" s="30">
        <f t="shared" ca="1" si="1"/>
        <v>1.391919191919192</v>
      </c>
      <c r="O12" s="30">
        <f t="shared" ca="1" si="1"/>
        <v>1.3971291866028708</v>
      </c>
      <c r="P12" s="30">
        <f t="shared" ca="1" si="1"/>
        <v>1.4018181818181819</v>
      </c>
      <c r="Q12" s="30">
        <f t="shared" ca="1" si="1"/>
        <v>1.406060606060606</v>
      </c>
      <c r="R12" s="30">
        <f t="shared" ca="1" si="1"/>
        <v>1.4099173553719009</v>
      </c>
    </row>
    <row r="13" spans="1:18" x14ac:dyDescent="0.25">
      <c r="A13" s="77"/>
      <c r="B13" s="31">
        <f t="shared" si="2"/>
        <v>11</v>
      </c>
      <c r="C13" s="29">
        <f t="shared" ca="1" si="3"/>
        <v>1.2434343434343433</v>
      </c>
      <c r="D13" s="30">
        <f t="shared" ca="1" si="1"/>
        <v>1.2736141906873615</v>
      </c>
      <c r="E13" s="30">
        <f t="shared" ca="1" si="1"/>
        <v>1.2972332015810277</v>
      </c>
      <c r="F13" s="30">
        <f t="shared" ca="1" si="1"/>
        <v>1.3162210338680926</v>
      </c>
      <c r="G13" s="30">
        <f t="shared" ca="1" si="1"/>
        <v>1.3318181818181818</v>
      </c>
      <c r="H13" s="30">
        <f t="shared" ca="1" si="1"/>
        <v>1.3448584202682563</v>
      </c>
      <c r="I13" s="30">
        <f t="shared" ca="1" si="1"/>
        <v>1.355922865013774</v>
      </c>
      <c r="J13" s="30">
        <f t="shared" ca="1" si="1"/>
        <v>1.3654289372599231</v>
      </c>
      <c r="K13" s="30">
        <f t="shared" ca="1" si="1"/>
        <v>1.3736842105263158</v>
      </c>
      <c r="L13" s="30">
        <f t="shared" ca="1" si="1"/>
        <v>1.3809203142536477</v>
      </c>
      <c r="M13" s="30">
        <f t="shared" ca="1" si="1"/>
        <v>1.3873150105708245</v>
      </c>
      <c r="N13" s="30">
        <f t="shared" ca="1" si="1"/>
        <v>1.393006993006993</v>
      </c>
      <c r="O13" s="30">
        <f t="shared" ca="1" si="1"/>
        <v>1.3981060606060607</v>
      </c>
      <c r="P13" s="30">
        <f t="shared" ca="1" si="1"/>
        <v>1.4027002700270026</v>
      </c>
      <c r="Q13" s="30">
        <f t="shared" ca="1" si="1"/>
        <v>1.4068610634648371</v>
      </c>
      <c r="R13" s="30">
        <f t="shared" ca="1" si="1"/>
        <v>1.4106470106470106</v>
      </c>
    </row>
    <row r="14" spans="1:18" x14ac:dyDescent="0.25">
      <c r="A14" s="77"/>
      <c r="B14" s="31">
        <f t="shared" si="2"/>
        <v>12</v>
      </c>
      <c r="C14" s="29">
        <f t="shared" ca="1" si="3"/>
        <v>1.2501228501228501</v>
      </c>
      <c r="D14" s="30">
        <f t="shared" ca="1" si="1"/>
        <v>1.2787878787878788</v>
      </c>
      <c r="E14" s="30">
        <f t="shared" ca="1" si="1"/>
        <v>1.3013539651837525</v>
      </c>
      <c r="F14" s="30">
        <f t="shared" ca="1" si="1"/>
        <v>1.3195804195804195</v>
      </c>
      <c r="G14" s="30">
        <f t="shared" ca="1" si="1"/>
        <v>1.3346092503987241</v>
      </c>
      <c r="H14" s="30">
        <f t="shared" ca="1" si="1"/>
        <v>1.3472140762463343</v>
      </c>
      <c r="I14" s="30">
        <f t="shared" ca="1" si="1"/>
        <v>1.3579375848032564</v>
      </c>
      <c r="J14" s="30">
        <f t="shared" ca="1" si="1"/>
        <v>1.3671717171717173</v>
      </c>
      <c r="K14" s="30">
        <f t="shared" ca="1" si="1"/>
        <v>1.3752066115702479</v>
      </c>
      <c r="L14" s="30">
        <f t="shared" ca="1" si="1"/>
        <v>1.3822616407982262</v>
      </c>
      <c r="M14" s="30">
        <f t="shared" ca="1" si="1"/>
        <v>1.3885057471264368</v>
      </c>
      <c r="N14" s="30">
        <f t="shared" ca="1" si="1"/>
        <v>1.3940711462450592</v>
      </c>
      <c r="O14" s="30">
        <f t="shared" ca="1" si="1"/>
        <v>1.3990627928772259</v>
      </c>
      <c r="P14" s="30">
        <f t="shared" ca="1" si="1"/>
        <v>1.4035650623885918</v>
      </c>
      <c r="Q14" s="30">
        <f t="shared" ca="1" si="1"/>
        <v>1.4076465590484282</v>
      </c>
      <c r="R14" s="30">
        <f t="shared" ca="1" si="1"/>
        <v>1.4113636363636364</v>
      </c>
    </row>
    <row r="15" spans="1:18" x14ac:dyDescent="0.25">
      <c r="A15" s="77"/>
      <c r="B15" s="31">
        <f t="shared" si="2"/>
        <v>13</v>
      </c>
      <c r="C15" s="29">
        <f t="shared" ca="1" si="3"/>
        <v>1.2564593301435407</v>
      </c>
      <c r="D15" s="30">
        <f t="shared" ca="1" si="1"/>
        <v>1.2837209302325581</v>
      </c>
      <c r="E15" s="30">
        <f t="shared" ca="1" si="1"/>
        <v>1.3053030303030304</v>
      </c>
      <c r="F15" s="30">
        <f t="shared" ca="1" si="1"/>
        <v>1.3228130360205832</v>
      </c>
      <c r="G15" s="30">
        <f t="shared" ca="1" si="1"/>
        <v>1.3373040752351097</v>
      </c>
      <c r="H15" s="30">
        <f t="shared" ca="1" si="1"/>
        <v>1.3494949494949495</v>
      </c>
      <c r="I15" s="30">
        <f t="shared" ca="1" si="1"/>
        <v>1.3598930481283422</v>
      </c>
      <c r="J15" s="30">
        <f t="shared" ca="1" si="1"/>
        <v>1.3688667496886675</v>
      </c>
      <c r="K15" s="30">
        <f t="shared" ca="1" si="1"/>
        <v>1.3766899766899767</v>
      </c>
      <c r="L15" s="30">
        <f t="shared" ca="1" si="1"/>
        <v>1.3835706462212487</v>
      </c>
      <c r="M15" s="30">
        <f t="shared" ca="1" si="1"/>
        <v>1.3896694214876033</v>
      </c>
      <c r="N15" s="30">
        <f t="shared" ca="1" si="1"/>
        <v>1.3951124144672531</v>
      </c>
      <c r="O15" s="30">
        <f t="shared" ca="1" si="1"/>
        <v>1.4</v>
      </c>
      <c r="P15" s="30">
        <f t="shared" ca="1" si="1"/>
        <v>1.4044130626654898</v>
      </c>
      <c r="Q15" s="30">
        <f t="shared" ca="1" si="1"/>
        <v>1.4084175084175083</v>
      </c>
      <c r="R15" s="30">
        <f t="shared" ca="1" si="1"/>
        <v>1.4120675784392598</v>
      </c>
    </row>
    <row r="16" spans="1:18" x14ac:dyDescent="0.25">
      <c r="A16" s="77"/>
      <c r="B16" s="31">
        <f t="shared" si="2"/>
        <v>14</v>
      </c>
      <c r="C16" s="29">
        <f t="shared" ca="1" si="3"/>
        <v>1.2624708624708625</v>
      </c>
      <c r="D16" s="30">
        <f t="shared" ca="1" si="1"/>
        <v>1.2884297520661157</v>
      </c>
      <c r="E16" s="30">
        <f t="shared" ca="1" si="1"/>
        <v>1.3090909090909091</v>
      </c>
      <c r="F16" s="30">
        <f t="shared" ca="1" si="1"/>
        <v>1.325925925925926</v>
      </c>
      <c r="G16" s="30">
        <f t="shared" ca="1" si="1"/>
        <v>1.3399075500770417</v>
      </c>
      <c r="H16" s="30">
        <f t="shared" ca="1" si="1"/>
        <v>1.3517045454545455</v>
      </c>
      <c r="I16" s="30">
        <f t="shared" ca="1" si="1"/>
        <v>1.3617918313570487</v>
      </c>
      <c r="J16" s="30">
        <f t="shared" ca="1" si="1"/>
        <v>1.3705159705159704</v>
      </c>
      <c r="K16" s="30">
        <f t="shared" ca="1" si="1"/>
        <v>1.3781357882623706</v>
      </c>
      <c r="L16" s="30">
        <f t="shared" ca="1" si="1"/>
        <v>1.3848484848484848</v>
      </c>
      <c r="M16" s="30">
        <f t="shared" ca="1" si="1"/>
        <v>1.3908069458631256</v>
      </c>
      <c r="N16" s="30">
        <f t="shared" ca="1" si="1"/>
        <v>1.3961315280464217</v>
      </c>
      <c r="O16" s="30">
        <f t="shared" ca="1" si="1"/>
        <v>1.4009182736455463</v>
      </c>
      <c r="P16" s="30">
        <f t="shared" ca="1" si="1"/>
        <v>1.4052447552447553</v>
      </c>
      <c r="Q16" s="30">
        <f t="shared" ca="1" si="1"/>
        <v>1.4091743119266056</v>
      </c>
      <c r="R16" s="30">
        <f t="shared" ca="1" si="1"/>
        <v>1.4127591706539075</v>
      </c>
    </row>
    <row r="17" spans="1:18" x14ac:dyDescent="0.25">
      <c r="A17" s="77"/>
      <c r="B17" s="31">
        <f t="shared" si="2"/>
        <v>15</v>
      </c>
      <c r="C17" s="29">
        <f t="shared" ca="1" si="3"/>
        <v>1.2681818181818181</v>
      </c>
      <c r="D17" s="30">
        <f t="shared" ca="1" si="1"/>
        <v>1.292929292929293</v>
      </c>
      <c r="E17" s="30">
        <f t="shared" ca="1" si="1"/>
        <v>1.3127272727272727</v>
      </c>
      <c r="F17" s="30">
        <f t="shared" ca="1" si="1"/>
        <v>1.3289256198347108</v>
      </c>
      <c r="G17" s="30">
        <f t="shared" ca="1" si="1"/>
        <v>1.3424242424242425</v>
      </c>
      <c r="H17" s="30">
        <f t="shared" ca="1" si="1"/>
        <v>1.3538461538461539</v>
      </c>
      <c r="I17" s="30">
        <f t="shared" ca="1" si="1"/>
        <v>1.3636363636363635</v>
      </c>
      <c r="J17" s="30">
        <f t="shared" ca="1" si="1"/>
        <v>1.3721212121212121</v>
      </c>
      <c r="K17" s="30">
        <f t="shared" ca="1" si="1"/>
        <v>1.3795454545454546</v>
      </c>
      <c r="L17" s="30">
        <f t="shared" ca="1" si="1"/>
        <v>1.3860962566844919</v>
      </c>
      <c r="M17" s="30">
        <f t="shared" ca="1" si="1"/>
        <v>1.391919191919192</v>
      </c>
      <c r="N17" s="30">
        <f t="shared" ca="1" si="1"/>
        <v>1.3971291866028708</v>
      </c>
      <c r="O17" s="30">
        <f t="shared" ca="1" si="1"/>
        <v>1.4018181818181819</v>
      </c>
      <c r="P17" s="30">
        <f t="shared" ca="1" si="1"/>
        <v>1.406060606060606</v>
      </c>
      <c r="Q17" s="30">
        <f t="shared" ca="1" si="1"/>
        <v>1.4099173553719009</v>
      </c>
      <c r="R17" s="30">
        <f t="shared" ca="1" si="1"/>
        <v>1.4134387351778657</v>
      </c>
    </row>
    <row r="18" spans="1:18" x14ac:dyDescent="0.25">
      <c r="A18" s="77"/>
      <c r="B18" s="31">
        <f t="shared" si="2"/>
        <v>16</v>
      </c>
      <c r="C18" s="29">
        <f t="shared" ca="1" si="3"/>
        <v>1.2736141906873615</v>
      </c>
      <c r="D18" s="30">
        <f t="shared" ca="1" si="1"/>
        <v>1.2972332015810277</v>
      </c>
      <c r="E18" s="30">
        <f t="shared" ca="1" si="1"/>
        <v>1.3162210338680926</v>
      </c>
      <c r="F18" s="30">
        <f t="shared" ca="1" si="1"/>
        <v>1.3318181818181818</v>
      </c>
      <c r="G18" s="30">
        <f t="shared" ca="1" si="1"/>
        <v>1.3448584202682563</v>
      </c>
      <c r="H18" s="30">
        <f t="shared" ca="1" si="1"/>
        <v>1.355922865013774</v>
      </c>
      <c r="I18" s="30">
        <f t="shared" ca="1" si="1"/>
        <v>1.3654289372599231</v>
      </c>
      <c r="J18" s="30">
        <f t="shared" ca="1" si="1"/>
        <v>1.3736842105263158</v>
      </c>
      <c r="K18" s="30">
        <f t="shared" ca="1" si="1"/>
        <v>1.3809203142536477</v>
      </c>
      <c r="L18" s="30">
        <f t="shared" ca="1" si="1"/>
        <v>1.3873150105708245</v>
      </c>
      <c r="M18" s="30">
        <f t="shared" ca="1" si="1"/>
        <v>1.393006993006993</v>
      </c>
      <c r="N18" s="30">
        <f t="shared" ca="1" si="1"/>
        <v>1.3981060606060607</v>
      </c>
      <c r="O18" s="30">
        <f t="shared" ca="1" si="1"/>
        <v>1.4027002700270026</v>
      </c>
      <c r="P18" s="30">
        <f t="shared" ca="1" si="1"/>
        <v>1.4068610634648371</v>
      </c>
      <c r="Q18" s="30">
        <f t="shared" ca="1" si="1"/>
        <v>1.4106470106470106</v>
      </c>
      <c r="R18" s="30">
        <f t="shared" ca="1" si="1"/>
        <v>1.4141065830721002</v>
      </c>
    </row>
    <row r="19" spans="1:18" x14ac:dyDescent="0.25">
      <c r="A19" s="77"/>
      <c r="B19" s="31">
        <f t="shared" si="2"/>
        <v>17</v>
      </c>
      <c r="C19" s="29">
        <f t="shared" ca="1" si="3"/>
        <v>1.2787878787878788</v>
      </c>
      <c r="D19" s="30">
        <f t="shared" ca="1" si="3"/>
        <v>1.3013539651837525</v>
      </c>
      <c r="E19" s="30">
        <f t="shared" ca="1" si="3"/>
        <v>1.3195804195804195</v>
      </c>
      <c r="F19" s="30">
        <f t="shared" ca="1" si="3"/>
        <v>1.3346092503987241</v>
      </c>
      <c r="G19" s="30">
        <f t="shared" ca="1" si="3"/>
        <v>1.3472140762463343</v>
      </c>
      <c r="H19" s="30">
        <f t="shared" ca="1" si="3"/>
        <v>1.3579375848032564</v>
      </c>
      <c r="I19" s="30">
        <f t="shared" ca="1" si="3"/>
        <v>1.3671717171717173</v>
      </c>
      <c r="J19" s="30">
        <f t="shared" ca="1" si="3"/>
        <v>1.3752066115702479</v>
      </c>
      <c r="K19" s="30">
        <f t="shared" ca="1" si="3"/>
        <v>1.3822616407982262</v>
      </c>
      <c r="L19" s="30">
        <f t="shared" ca="1" si="3"/>
        <v>1.3885057471264368</v>
      </c>
      <c r="M19" s="30">
        <f t="shared" ca="1" si="3"/>
        <v>1.3940711462450592</v>
      </c>
      <c r="N19" s="30">
        <f t="shared" ca="1" si="3"/>
        <v>1.3990627928772259</v>
      </c>
      <c r="O19" s="30">
        <f t="shared" ca="1" si="3"/>
        <v>1.4035650623885918</v>
      </c>
      <c r="P19" s="30">
        <f t="shared" ca="1" si="3"/>
        <v>1.4076465590484282</v>
      </c>
      <c r="Q19" s="30">
        <f t="shared" ca="1" si="3"/>
        <v>1.4113636363636364</v>
      </c>
      <c r="R19" s="30">
        <f t="shared" ca="1" si="3"/>
        <v>1.4147630147630148</v>
      </c>
    </row>
    <row r="20" spans="1:18" x14ac:dyDescent="0.25">
      <c r="A20" s="77"/>
      <c r="B20" s="31">
        <f t="shared" si="2"/>
        <v>18</v>
      </c>
      <c r="C20" s="29">
        <f t="shared" ca="1" si="3"/>
        <v>1.2837209302325581</v>
      </c>
      <c r="D20" s="30">
        <f t="shared" ca="1" si="3"/>
        <v>1.3053030303030304</v>
      </c>
      <c r="E20" s="30">
        <f t="shared" ca="1" si="3"/>
        <v>1.3228130360205832</v>
      </c>
      <c r="F20" s="30">
        <f t="shared" ca="1" si="3"/>
        <v>1.3373040752351097</v>
      </c>
      <c r="G20" s="30">
        <f t="shared" ca="1" si="3"/>
        <v>1.3494949494949495</v>
      </c>
      <c r="H20" s="30">
        <f t="shared" ca="1" si="3"/>
        <v>1.3598930481283422</v>
      </c>
      <c r="I20" s="30">
        <f t="shared" ca="1" si="3"/>
        <v>1.3688667496886675</v>
      </c>
      <c r="J20" s="30">
        <f t="shared" ca="1" si="3"/>
        <v>1.3766899766899767</v>
      </c>
      <c r="K20" s="30">
        <f t="shared" ca="1" si="3"/>
        <v>1.3835706462212487</v>
      </c>
      <c r="L20" s="30">
        <f t="shared" ca="1" si="3"/>
        <v>1.3896694214876033</v>
      </c>
      <c r="M20" s="30">
        <f t="shared" ca="1" si="3"/>
        <v>1.3951124144672531</v>
      </c>
      <c r="N20" s="30">
        <f t="shared" ca="1" si="3"/>
        <v>1.4</v>
      </c>
      <c r="O20" s="30">
        <f t="shared" ca="1" si="3"/>
        <v>1.4044130626654898</v>
      </c>
      <c r="P20" s="30">
        <f t="shared" ca="1" si="3"/>
        <v>1.4084175084175083</v>
      </c>
      <c r="Q20" s="30">
        <f t="shared" ca="1" si="3"/>
        <v>1.4120675784392598</v>
      </c>
      <c r="R20" s="30">
        <f t="shared" ca="1" si="3"/>
        <v>1.4154083204930663</v>
      </c>
    </row>
    <row r="21" spans="1:18" x14ac:dyDescent="0.25">
      <c r="A21" s="77"/>
      <c r="B21" s="31">
        <f t="shared" si="2"/>
        <v>19</v>
      </c>
      <c r="C21" s="29">
        <f t="shared" ca="1" si="3"/>
        <v>1.2884297520661157</v>
      </c>
      <c r="D21" s="30">
        <f t="shared" ca="1" si="3"/>
        <v>1.3090909090909091</v>
      </c>
      <c r="E21" s="30">
        <f t="shared" ca="1" si="3"/>
        <v>1.325925925925926</v>
      </c>
      <c r="F21" s="30">
        <f t="shared" ca="1" si="3"/>
        <v>1.3399075500770417</v>
      </c>
      <c r="G21" s="30">
        <f t="shared" ca="1" si="3"/>
        <v>1.3517045454545455</v>
      </c>
      <c r="H21" s="30">
        <f t="shared" ca="1" si="3"/>
        <v>1.3617918313570487</v>
      </c>
      <c r="I21" s="30">
        <f t="shared" ca="1" si="3"/>
        <v>1.3705159705159704</v>
      </c>
      <c r="J21" s="30">
        <f t="shared" ca="1" si="3"/>
        <v>1.3781357882623706</v>
      </c>
      <c r="K21" s="30">
        <f t="shared" ca="1" si="3"/>
        <v>1.3848484848484848</v>
      </c>
      <c r="L21" s="30">
        <f t="shared" ca="1" si="3"/>
        <v>1.3908069458631256</v>
      </c>
      <c r="M21" s="30">
        <f t="shared" ca="1" si="3"/>
        <v>1.3961315280464217</v>
      </c>
      <c r="N21" s="30">
        <f t="shared" ca="1" si="3"/>
        <v>1.4009182736455463</v>
      </c>
      <c r="O21" s="30">
        <f t="shared" ca="1" si="3"/>
        <v>1.4052447552447553</v>
      </c>
      <c r="P21" s="30">
        <f t="shared" ca="1" si="3"/>
        <v>1.4091743119266056</v>
      </c>
      <c r="Q21" s="30">
        <f t="shared" ca="1" si="3"/>
        <v>1.4127591706539075</v>
      </c>
      <c r="R21" s="30">
        <f t="shared" ca="1" si="3"/>
        <v>1.4160427807486631</v>
      </c>
    </row>
    <row r="22" spans="1:18" x14ac:dyDescent="0.25">
      <c r="A22" s="77"/>
      <c r="B22" s="31">
        <f t="shared" si="2"/>
        <v>20</v>
      </c>
      <c r="C22" s="29">
        <f t="shared" ca="1" si="3"/>
        <v>1.292929292929293</v>
      </c>
      <c r="D22" s="30">
        <f t="shared" ca="1" si="3"/>
        <v>1.3127272727272727</v>
      </c>
      <c r="E22" s="30">
        <f t="shared" ca="1" si="3"/>
        <v>1.3289256198347108</v>
      </c>
      <c r="F22" s="30">
        <f t="shared" ca="1" si="3"/>
        <v>1.3424242424242425</v>
      </c>
      <c r="G22" s="30">
        <f t="shared" ca="1" si="3"/>
        <v>1.3538461538461539</v>
      </c>
      <c r="H22" s="30">
        <f t="shared" ca="1" si="3"/>
        <v>1.3636363636363635</v>
      </c>
      <c r="I22" s="30">
        <f t="shared" ca="1" si="3"/>
        <v>1.3721212121212121</v>
      </c>
      <c r="J22" s="30">
        <f t="shared" ca="1" si="3"/>
        <v>1.3795454545454546</v>
      </c>
      <c r="K22" s="30">
        <f t="shared" ca="1" si="3"/>
        <v>1.3860962566844919</v>
      </c>
      <c r="L22" s="30">
        <f t="shared" ca="1" si="3"/>
        <v>1.391919191919192</v>
      </c>
      <c r="M22" s="30">
        <f t="shared" ca="1" si="3"/>
        <v>1.3971291866028708</v>
      </c>
      <c r="N22" s="30">
        <f t="shared" ca="1" si="3"/>
        <v>1.4018181818181819</v>
      </c>
      <c r="O22" s="30">
        <f t="shared" ca="1" si="3"/>
        <v>1.406060606060606</v>
      </c>
      <c r="P22" s="30">
        <f t="shared" ca="1" si="3"/>
        <v>1.4099173553719009</v>
      </c>
      <c r="Q22" s="30">
        <f t="shared" ca="1" si="3"/>
        <v>1.4134387351778657</v>
      </c>
      <c r="R22" s="30">
        <f t="shared" ca="1" si="3"/>
        <v>1.4166666666666667</v>
      </c>
    </row>
    <row r="23" spans="1:18" x14ac:dyDescent="0.25">
      <c r="A23" s="77"/>
      <c r="B23" s="31">
        <f t="shared" si="2"/>
        <v>21</v>
      </c>
      <c r="C23" s="29">
        <f t="shared" ca="1" si="3"/>
        <v>1.2972332015810277</v>
      </c>
      <c r="D23" s="30">
        <f t="shared" ca="1" si="3"/>
        <v>1.3162210338680926</v>
      </c>
      <c r="E23" s="30">
        <f t="shared" ca="1" si="3"/>
        <v>1.3318181818181818</v>
      </c>
      <c r="F23" s="30">
        <f t="shared" ca="1" si="3"/>
        <v>1.3448584202682563</v>
      </c>
      <c r="G23" s="30">
        <f t="shared" ca="1" si="3"/>
        <v>1.355922865013774</v>
      </c>
      <c r="H23" s="30">
        <f t="shared" ca="1" si="3"/>
        <v>1.3654289372599231</v>
      </c>
      <c r="I23" s="30">
        <f t="shared" ca="1" si="3"/>
        <v>1.3736842105263158</v>
      </c>
      <c r="J23" s="30">
        <f t="shared" ca="1" si="3"/>
        <v>1.3809203142536477</v>
      </c>
      <c r="K23" s="30">
        <f t="shared" ca="1" si="3"/>
        <v>1.3873150105708245</v>
      </c>
      <c r="L23" s="30">
        <f t="shared" ca="1" si="3"/>
        <v>1.393006993006993</v>
      </c>
      <c r="M23" s="30">
        <f t="shared" ca="1" si="3"/>
        <v>1.3981060606060607</v>
      </c>
      <c r="N23" s="30">
        <f t="shared" ca="1" si="3"/>
        <v>1.4027002700270026</v>
      </c>
      <c r="O23" s="30">
        <f t="shared" ca="1" si="3"/>
        <v>1.4068610634648371</v>
      </c>
      <c r="P23" s="30">
        <f t="shared" ca="1" si="3"/>
        <v>1.4106470106470106</v>
      </c>
      <c r="Q23" s="30">
        <f t="shared" ca="1" si="3"/>
        <v>1.4141065830721002</v>
      </c>
      <c r="R23" s="30">
        <f t="shared" ca="1" si="3"/>
        <v>1.4172802404207363</v>
      </c>
    </row>
    <row r="24" spans="1:18" x14ac:dyDescent="0.25">
      <c r="A24" s="77"/>
      <c r="B24" s="31">
        <f t="shared" si="2"/>
        <v>22</v>
      </c>
      <c r="C24" s="29">
        <f t="shared" ca="1" si="3"/>
        <v>1.3013539651837525</v>
      </c>
      <c r="D24" s="30">
        <f t="shared" ca="1" si="3"/>
        <v>1.3195804195804195</v>
      </c>
      <c r="E24" s="30">
        <f t="shared" ca="1" si="3"/>
        <v>1.3346092503987241</v>
      </c>
      <c r="F24" s="30">
        <f t="shared" ca="1" si="3"/>
        <v>1.3472140762463343</v>
      </c>
      <c r="G24" s="30">
        <f t="shared" ca="1" si="3"/>
        <v>1.3579375848032564</v>
      </c>
      <c r="H24" s="30">
        <f t="shared" ca="1" si="3"/>
        <v>1.3671717171717173</v>
      </c>
      <c r="I24" s="30">
        <f t="shared" ca="1" si="3"/>
        <v>1.3752066115702479</v>
      </c>
      <c r="J24" s="30">
        <f t="shared" ca="1" si="3"/>
        <v>1.3822616407982262</v>
      </c>
      <c r="K24" s="30">
        <f t="shared" ca="1" si="3"/>
        <v>1.3885057471264368</v>
      </c>
      <c r="L24" s="30">
        <f t="shared" ca="1" si="3"/>
        <v>1.3940711462450592</v>
      </c>
      <c r="M24" s="30">
        <f t="shared" ca="1" si="3"/>
        <v>1.3990627928772259</v>
      </c>
      <c r="N24" s="30">
        <f t="shared" ca="1" si="3"/>
        <v>1.4035650623885918</v>
      </c>
      <c r="O24" s="30">
        <f t="shared" ca="1" si="3"/>
        <v>1.4076465590484282</v>
      </c>
      <c r="P24" s="30">
        <f t="shared" ca="1" si="3"/>
        <v>1.4113636363636364</v>
      </c>
      <c r="Q24" s="30">
        <f t="shared" ca="1" si="3"/>
        <v>1.4147630147630148</v>
      </c>
      <c r="R24" s="30">
        <f t="shared" ca="1" si="3"/>
        <v>1.4178837555886736</v>
      </c>
    </row>
    <row r="25" spans="1:18" x14ac:dyDescent="0.25">
      <c r="A25" s="77"/>
      <c r="B25" s="31">
        <f t="shared" si="2"/>
        <v>23</v>
      </c>
      <c r="C25" s="29">
        <f t="shared" ca="1" si="3"/>
        <v>1.3053030303030304</v>
      </c>
      <c r="D25" s="30">
        <f t="shared" ca="1" si="3"/>
        <v>1.3228130360205832</v>
      </c>
      <c r="E25" s="30">
        <f t="shared" ca="1" si="3"/>
        <v>1.3373040752351097</v>
      </c>
      <c r="F25" s="30">
        <f t="shared" ca="1" si="3"/>
        <v>1.3494949494949495</v>
      </c>
      <c r="G25" s="30">
        <f t="shared" ca="1" si="3"/>
        <v>1.3598930481283422</v>
      </c>
      <c r="H25" s="30">
        <f t="shared" ca="1" si="3"/>
        <v>1.3688667496886675</v>
      </c>
      <c r="I25" s="30">
        <f t="shared" ca="1" si="3"/>
        <v>1.3766899766899767</v>
      </c>
      <c r="J25" s="30">
        <f t="shared" ca="1" si="3"/>
        <v>1.3835706462212487</v>
      </c>
      <c r="K25" s="30">
        <f t="shared" ca="1" si="3"/>
        <v>1.3896694214876033</v>
      </c>
      <c r="L25" s="30">
        <f t="shared" ca="1" si="3"/>
        <v>1.3951124144672531</v>
      </c>
      <c r="M25" s="30">
        <f t="shared" ca="1" si="3"/>
        <v>1.4</v>
      </c>
      <c r="N25" s="30">
        <f t="shared" ca="1" si="3"/>
        <v>1.4044130626654898</v>
      </c>
      <c r="O25" s="30">
        <f t="shared" ca="1" si="3"/>
        <v>1.4084175084175083</v>
      </c>
      <c r="P25" s="30">
        <f t="shared" ca="1" si="3"/>
        <v>1.4120675784392598</v>
      </c>
      <c r="Q25" s="30">
        <f t="shared" ca="1" si="3"/>
        <v>1.4154083204930663</v>
      </c>
      <c r="R25" s="30">
        <f t="shared" ca="1" si="3"/>
        <v>1.4184774575018477</v>
      </c>
    </row>
    <row r="26" spans="1:18" x14ac:dyDescent="0.25">
      <c r="A26" s="77"/>
      <c r="B26" s="31">
        <f t="shared" si="2"/>
        <v>24</v>
      </c>
      <c r="C26" s="29">
        <f t="shared" ca="1" si="3"/>
        <v>1.3090909090909091</v>
      </c>
      <c r="D26" s="30">
        <f t="shared" ca="1" si="3"/>
        <v>1.325925925925926</v>
      </c>
      <c r="E26" s="30">
        <f t="shared" ca="1" si="3"/>
        <v>1.3399075500770417</v>
      </c>
      <c r="F26" s="30">
        <f t="shared" ca="1" si="3"/>
        <v>1.3517045454545455</v>
      </c>
      <c r="G26" s="30">
        <f t="shared" ca="1" si="3"/>
        <v>1.3617918313570487</v>
      </c>
      <c r="H26" s="30">
        <f t="shared" ca="1" si="3"/>
        <v>1.3705159705159704</v>
      </c>
      <c r="I26" s="30">
        <f t="shared" ca="1" si="3"/>
        <v>1.3781357882623706</v>
      </c>
      <c r="J26" s="30">
        <f t="shared" ca="1" si="3"/>
        <v>1.3848484848484848</v>
      </c>
      <c r="K26" s="30">
        <f t="shared" ca="1" si="3"/>
        <v>1.3908069458631256</v>
      </c>
      <c r="L26" s="30">
        <f t="shared" ca="1" si="3"/>
        <v>1.3961315280464217</v>
      </c>
      <c r="M26" s="30">
        <f t="shared" ca="1" si="3"/>
        <v>1.4009182736455463</v>
      </c>
      <c r="N26" s="30">
        <f t="shared" ca="1" si="3"/>
        <v>1.4052447552447553</v>
      </c>
      <c r="O26" s="30">
        <f t="shared" ca="1" si="3"/>
        <v>1.4091743119266056</v>
      </c>
      <c r="P26" s="30">
        <f t="shared" ca="1" si="3"/>
        <v>1.4127591706539075</v>
      </c>
      <c r="Q26" s="30">
        <f t="shared" ca="1" si="3"/>
        <v>1.4160427807486631</v>
      </c>
      <c r="R26" s="30">
        <f t="shared" ca="1" si="3"/>
        <v>1.4190615835777125</v>
      </c>
    </row>
    <row r="27" spans="1:18" x14ac:dyDescent="0.25">
      <c r="A27" s="77"/>
      <c r="B27" s="31">
        <f t="shared" si="2"/>
        <v>25</v>
      </c>
      <c r="C27" s="29">
        <f t="shared" ca="1" si="3"/>
        <v>1.3127272727272727</v>
      </c>
      <c r="D27" s="30">
        <f t="shared" ca="1" si="3"/>
        <v>1.3289256198347108</v>
      </c>
      <c r="E27" s="30">
        <f t="shared" ca="1" si="3"/>
        <v>1.3424242424242425</v>
      </c>
      <c r="F27" s="30">
        <f t="shared" ca="1" si="3"/>
        <v>1.3538461538461539</v>
      </c>
      <c r="G27" s="30">
        <f t="shared" ca="1" si="3"/>
        <v>1.3636363636363635</v>
      </c>
      <c r="H27" s="30">
        <f t="shared" ca="1" si="3"/>
        <v>1.3721212121212121</v>
      </c>
      <c r="I27" s="30">
        <f t="shared" ca="1" si="3"/>
        <v>1.3795454545454546</v>
      </c>
      <c r="J27" s="30">
        <f t="shared" ca="1" si="3"/>
        <v>1.3860962566844919</v>
      </c>
      <c r="K27" s="30">
        <f t="shared" ca="1" si="3"/>
        <v>1.391919191919192</v>
      </c>
      <c r="L27" s="30">
        <f t="shared" ca="1" si="3"/>
        <v>1.3971291866028708</v>
      </c>
      <c r="M27" s="30">
        <f t="shared" ca="1" si="3"/>
        <v>1.4018181818181819</v>
      </c>
      <c r="N27" s="30">
        <f t="shared" ca="1" si="3"/>
        <v>1.406060606060606</v>
      </c>
      <c r="O27" s="30">
        <f t="shared" ca="1" si="3"/>
        <v>1.4099173553719009</v>
      </c>
      <c r="P27" s="30">
        <f t="shared" ca="1" si="3"/>
        <v>1.4134387351778657</v>
      </c>
      <c r="Q27" s="30">
        <f t="shared" ca="1" si="3"/>
        <v>1.4166666666666667</v>
      </c>
      <c r="R27" s="30">
        <f t="shared" ca="1" si="3"/>
        <v>1.4196363636363636</v>
      </c>
    </row>
    <row r="28" spans="1:18" x14ac:dyDescent="0.25">
      <c r="A28" s="77"/>
      <c r="B28" s="31">
        <f t="shared" si="2"/>
        <v>26</v>
      </c>
      <c r="C28" s="29">
        <f t="shared" ca="1" si="3"/>
        <v>1.3162210338680926</v>
      </c>
      <c r="D28" s="30">
        <f t="shared" ca="1" si="3"/>
        <v>1.3318181818181818</v>
      </c>
      <c r="E28" s="30">
        <f t="shared" ca="1" si="3"/>
        <v>1.3448584202682563</v>
      </c>
      <c r="F28" s="30">
        <f t="shared" ca="1" si="3"/>
        <v>1.355922865013774</v>
      </c>
      <c r="G28" s="30">
        <f t="shared" ca="1" si="3"/>
        <v>1.3654289372599231</v>
      </c>
      <c r="H28" s="30">
        <f t="shared" ca="1" si="3"/>
        <v>1.3736842105263158</v>
      </c>
      <c r="I28" s="30">
        <f t="shared" ca="1" si="3"/>
        <v>1.3809203142536477</v>
      </c>
      <c r="J28" s="30">
        <f t="shared" ca="1" si="3"/>
        <v>1.3873150105708245</v>
      </c>
      <c r="K28" s="30">
        <f t="shared" ca="1" si="3"/>
        <v>1.393006993006993</v>
      </c>
      <c r="L28" s="30">
        <f t="shared" ca="1" si="3"/>
        <v>1.3981060606060607</v>
      </c>
      <c r="M28" s="30">
        <f t="shared" ca="1" si="3"/>
        <v>1.4027002700270026</v>
      </c>
      <c r="N28" s="30">
        <f t="shared" ca="1" si="3"/>
        <v>1.4068610634648371</v>
      </c>
      <c r="O28" s="30">
        <f t="shared" ca="1" si="3"/>
        <v>1.4106470106470106</v>
      </c>
      <c r="P28" s="30">
        <f t="shared" ca="1" si="3"/>
        <v>1.4141065830721002</v>
      </c>
      <c r="Q28" s="30">
        <f t="shared" ca="1" si="3"/>
        <v>1.4172802404207363</v>
      </c>
      <c r="R28" s="30">
        <f t="shared" ca="1" si="3"/>
        <v>1.4202020202020202</v>
      </c>
    </row>
    <row r="29" spans="1:18" x14ac:dyDescent="0.25">
      <c r="A29" s="77"/>
      <c r="B29" s="31">
        <f t="shared" si="2"/>
        <v>27</v>
      </c>
      <c r="C29" s="29">
        <f t="shared" ca="1" si="3"/>
        <v>1.3195804195804195</v>
      </c>
      <c r="D29" s="30">
        <f t="shared" ca="1" si="3"/>
        <v>1.3346092503987241</v>
      </c>
      <c r="E29" s="30">
        <f t="shared" ca="1" si="3"/>
        <v>1.3472140762463343</v>
      </c>
      <c r="F29" s="30">
        <f t="shared" ca="1" si="3"/>
        <v>1.3579375848032564</v>
      </c>
      <c r="G29" s="30">
        <f t="shared" ca="1" si="3"/>
        <v>1.3671717171717173</v>
      </c>
      <c r="H29" s="30">
        <f t="shared" ca="1" si="3"/>
        <v>1.3752066115702479</v>
      </c>
      <c r="I29" s="30">
        <f t="shared" ca="1" si="3"/>
        <v>1.3822616407982262</v>
      </c>
      <c r="J29" s="30">
        <f t="shared" ca="1" si="3"/>
        <v>1.3885057471264368</v>
      </c>
      <c r="K29" s="30">
        <f t="shared" ca="1" si="3"/>
        <v>1.3940711462450592</v>
      </c>
      <c r="L29" s="30">
        <f t="shared" ca="1" si="3"/>
        <v>1.3990627928772259</v>
      </c>
      <c r="M29" s="30">
        <f t="shared" ca="1" si="3"/>
        <v>1.4035650623885918</v>
      </c>
      <c r="N29" s="30">
        <f t="shared" ca="1" si="3"/>
        <v>1.4076465590484282</v>
      </c>
      <c r="O29" s="30">
        <f t="shared" ca="1" si="3"/>
        <v>1.4113636363636364</v>
      </c>
      <c r="P29" s="30">
        <f t="shared" ca="1" si="3"/>
        <v>1.4147630147630148</v>
      </c>
      <c r="Q29" s="30">
        <f t="shared" ca="1" si="3"/>
        <v>1.4178837555886736</v>
      </c>
      <c r="R29" s="30">
        <f t="shared" ca="1" si="3"/>
        <v>1.4207587687902647</v>
      </c>
    </row>
    <row r="30" spans="1:18" x14ac:dyDescent="0.25">
      <c r="A30" s="77"/>
      <c r="B30" s="31">
        <f t="shared" si="2"/>
        <v>28</v>
      </c>
      <c r="C30" s="29">
        <f t="shared" ca="1" si="3"/>
        <v>1.3228130360205832</v>
      </c>
      <c r="D30" s="30">
        <f t="shared" ca="1" si="3"/>
        <v>1.3373040752351097</v>
      </c>
      <c r="E30" s="30">
        <f t="shared" ca="1" si="3"/>
        <v>1.3494949494949495</v>
      </c>
      <c r="F30" s="30">
        <f t="shared" ca="1" si="3"/>
        <v>1.3598930481283422</v>
      </c>
      <c r="G30" s="30">
        <f t="shared" ca="1" si="3"/>
        <v>1.3688667496886675</v>
      </c>
      <c r="H30" s="30">
        <f t="shared" ca="1" si="3"/>
        <v>1.3766899766899767</v>
      </c>
      <c r="I30" s="30">
        <f t="shared" ca="1" si="3"/>
        <v>1.3835706462212487</v>
      </c>
      <c r="J30" s="30">
        <f t="shared" ca="1" si="3"/>
        <v>1.3896694214876033</v>
      </c>
      <c r="K30" s="30">
        <f t="shared" ca="1" si="3"/>
        <v>1.3951124144672531</v>
      </c>
      <c r="L30" s="30">
        <f t="shared" ca="1" si="3"/>
        <v>1.4</v>
      </c>
      <c r="M30" s="30">
        <f t="shared" ca="1" si="3"/>
        <v>1.4044130626654898</v>
      </c>
      <c r="N30" s="30">
        <f t="shared" ca="1" si="3"/>
        <v>1.4084175084175083</v>
      </c>
      <c r="O30" s="30">
        <f t="shared" ca="1" si="3"/>
        <v>1.4120675784392598</v>
      </c>
      <c r="P30" s="30">
        <f t="shared" ca="1" si="3"/>
        <v>1.4154083204930663</v>
      </c>
      <c r="Q30" s="30">
        <f t="shared" ca="1" si="3"/>
        <v>1.4184774575018477</v>
      </c>
      <c r="R30" s="30">
        <f t="shared" ca="1" si="3"/>
        <v>1.4213068181818183</v>
      </c>
    </row>
    <row r="31" spans="1:18" x14ac:dyDescent="0.25">
      <c r="A31" s="77"/>
      <c r="B31" s="31">
        <f t="shared" si="2"/>
        <v>29</v>
      </c>
      <c r="C31" s="29">
        <f t="shared" ca="1" si="3"/>
        <v>1.325925925925926</v>
      </c>
      <c r="D31" s="30">
        <f t="shared" ca="1" si="3"/>
        <v>1.3399075500770417</v>
      </c>
      <c r="E31" s="30">
        <f t="shared" ca="1" si="3"/>
        <v>1.3517045454545455</v>
      </c>
      <c r="F31" s="30">
        <f t="shared" ca="1" si="3"/>
        <v>1.3617918313570487</v>
      </c>
      <c r="G31" s="30">
        <f t="shared" ca="1" si="3"/>
        <v>1.3705159705159704</v>
      </c>
      <c r="H31" s="30">
        <f t="shared" ca="1" si="3"/>
        <v>1.3781357882623706</v>
      </c>
      <c r="I31" s="30">
        <f t="shared" ca="1" si="3"/>
        <v>1.3848484848484848</v>
      </c>
      <c r="J31" s="30">
        <f t="shared" ca="1" si="3"/>
        <v>1.3908069458631256</v>
      </c>
      <c r="K31" s="30">
        <f t="shared" ca="1" si="3"/>
        <v>1.3961315280464217</v>
      </c>
      <c r="L31" s="30">
        <f t="shared" ca="1" si="3"/>
        <v>1.4009182736455463</v>
      </c>
      <c r="M31" s="30">
        <f t="shared" ca="1" si="3"/>
        <v>1.4052447552447553</v>
      </c>
      <c r="N31" s="30">
        <f t="shared" ca="1" si="3"/>
        <v>1.4091743119266056</v>
      </c>
      <c r="O31" s="30">
        <f t="shared" ca="1" si="3"/>
        <v>1.4127591706539075</v>
      </c>
      <c r="P31" s="30">
        <f t="shared" ca="1" si="3"/>
        <v>1.4160427807486631</v>
      </c>
      <c r="Q31" s="30">
        <f t="shared" ca="1" si="3"/>
        <v>1.4190615835777125</v>
      </c>
      <c r="R31" s="30">
        <f t="shared" ca="1" si="3"/>
        <v>1.42184637068358</v>
      </c>
    </row>
    <row r="32" spans="1:18" ht="15.75" thickBot="1" x14ac:dyDescent="0.3">
      <c r="A32" s="77"/>
      <c r="B32" s="32">
        <f t="shared" si="2"/>
        <v>30</v>
      </c>
      <c r="C32" s="29">
        <f t="shared" ca="1" si="3"/>
        <v>1.3289256198347108</v>
      </c>
      <c r="D32" s="30">
        <f t="shared" ca="1" si="3"/>
        <v>1.3424242424242425</v>
      </c>
      <c r="E32" s="30">
        <f t="shared" ca="1" si="3"/>
        <v>1.3538461538461539</v>
      </c>
      <c r="F32" s="30">
        <f t="shared" ca="1" si="3"/>
        <v>1.3636363636363635</v>
      </c>
      <c r="G32" s="30">
        <f t="shared" ca="1" si="3"/>
        <v>1.3721212121212121</v>
      </c>
      <c r="H32" s="30">
        <f t="shared" ca="1" si="3"/>
        <v>1.3795454545454546</v>
      </c>
      <c r="I32" s="30">
        <f t="shared" ca="1" si="3"/>
        <v>1.3860962566844919</v>
      </c>
      <c r="J32" s="30">
        <f t="shared" ca="1" si="3"/>
        <v>1.391919191919192</v>
      </c>
      <c r="K32" s="30">
        <f t="shared" ca="1" si="3"/>
        <v>1.3971291866028708</v>
      </c>
      <c r="L32" s="30">
        <f t="shared" ca="1" si="3"/>
        <v>1.4018181818181819</v>
      </c>
      <c r="M32" s="30">
        <f t="shared" ca="1" si="3"/>
        <v>1.406060606060606</v>
      </c>
      <c r="N32" s="30">
        <f t="shared" ca="1" si="3"/>
        <v>1.4099173553719009</v>
      </c>
      <c r="O32" s="30">
        <f t="shared" ca="1" si="3"/>
        <v>1.4134387351778657</v>
      </c>
      <c r="P32" s="30">
        <f t="shared" ca="1" si="3"/>
        <v>1.4166666666666667</v>
      </c>
      <c r="Q32" s="30">
        <f t="shared" ca="1" si="3"/>
        <v>1.4196363636363636</v>
      </c>
      <c r="R32" s="30">
        <f t="shared" ca="1" si="3"/>
        <v>1.4223776223776223</v>
      </c>
    </row>
  </sheetData>
  <mergeCells count="3">
    <mergeCell ref="A1:A2"/>
    <mergeCell ref="C1:R1"/>
    <mergeCell ref="A3:A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2" workbookViewId="0">
      <selection activeCell="H18" sqref="H18"/>
    </sheetView>
  </sheetViews>
  <sheetFormatPr baseColWidth="10" defaultRowHeight="15" x14ac:dyDescent="0.25"/>
  <cols>
    <col min="1" max="1" width="12.7109375" customWidth="1"/>
    <col min="2" max="2" width="17.7109375" bestFit="1" customWidth="1"/>
  </cols>
  <sheetData>
    <row r="1" spans="1:10" ht="15.75" thickBot="1" x14ac:dyDescent="0.3"/>
    <row r="2" spans="1:10" ht="44.25" thickBot="1" x14ac:dyDescent="0.3">
      <c r="A2" s="33" t="s">
        <v>183</v>
      </c>
      <c r="B2" s="34" t="s">
        <v>184</v>
      </c>
      <c r="C2" s="35" t="s">
        <v>185</v>
      </c>
      <c r="D2" s="36" t="s">
        <v>186</v>
      </c>
      <c r="E2" s="35" t="s">
        <v>187</v>
      </c>
      <c r="F2" s="36" t="s">
        <v>188</v>
      </c>
      <c r="G2" s="37" t="s">
        <v>189</v>
      </c>
      <c r="H2" s="38"/>
      <c r="I2" s="39" t="s">
        <v>190</v>
      </c>
      <c r="J2" s="39" t="s">
        <v>191</v>
      </c>
    </row>
    <row r="3" spans="1:10" x14ac:dyDescent="0.25">
      <c r="A3" s="40"/>
      <c r="B3" s="41" t="s">
        <v>192</v>
      </c>
      <c r="C3" s="42">
        <f>SUM(C4:C10)</f>
        <v>737.99999999999989</v>
      </c>
      <c r="D3" s="43"/>
      <c r="E3" s="44">
        <f>SUM(E4:E10)</f>
        <v>702.19999999999993</v>
      </c>
      <c r="F3" s="45"/>
      <c r="G3" s="46">
        <f t="shared" ref="G3:G10" si="0">((C3-E3)/E3)*100</f>
        <v>5.0982626032469325</v>
      </c>
      <c r="H3" s="47"/>
      <c r="I3" s="48" t="s">
        <v>193</v>
      </c>
      <c r="J3" s="49">
        <f>SUMIF(A4:A20,1,D4:D24)</f>
        <v>70.948242377160625</v>
      </c>
    </row>
    <row r="4" spans="1:10" x14ac:dyDescent="0.25">
      <c r="A4" s="50">
        <v>1</v>
      </c>
      <c r="B4" s="48" t="s">
        <v>194</v>
      </c>
      <c r="C4" s="48">
        <v>159.30000000000001</v>
      </c>
      <c r="D4" s="51">
        <f>(C4/$C$22)*100</f>
        <v>19.336278889104683</v>
      </c>
      <c r="E4" s="48">
        <v>206.5</v>
      </c>
      <c r="F4" s="51">
        <f>(E4/$E$22)*100</f>
        <v>26.617684970353185</v>
      </c>
      <c r="G4" s="52">
        <f t="shared" si="0"/>
        <v>-22.857142857142851</v>
      </c>
      <c r="H4" s="53"/>
      <c r="I4" s="48" t="s">
        <v>195</v>
      </c>
      <c r="J4" s="49">
        <f>SUMIF(A4:A20,2,D4:D24)</f>
        <v>26.721208001553702</v>
      </c>
    </row>
    <row r="5" spans="1:10" x14ac:dyDescent="0.25">
      <c r="A5" s="50">
        <v>2</v>
      </c>
      <c r="B5" s="48" t="s">
        <v>196</v>
      </c>
      <c r="C5" s="48">
        <v>25.1</v>
      </c>
      <c r="D5" s="51">
        <f t="shared" ref="D5:D22" si="1">(C5/$C$22)*100</f>
        <v>3.0467080986599346</v>
      </c>
      <c r="E5" s="48">
        <v>22.3</v>
      </c>
      <c r="F5" s="51">
        <f t="shared" ref="F5:F22" si="2">(E5/$E$22)*100</f>
        <v>2.8744521783964943</v>
      </c>
      <c r="G5" s="52">
        <f t="shared" si="0"/>
        <v>12.556053811659195</v>
      </c>
      <c r="H5" s="53"/>
      <c r="I5" s="48" t="s">
        <v>197</v>
      </c>
      <c r="J5" s="49">
        <f>SUMIF(A4:A20,3,D4:D24)</f>
        <v>2.3305496212856864</v>
      </c>
    </row>
    <row r="6" spans="1:10" x14ac:dyDescent="0.25">
      <c r="A6" s="50">
        <v>2</v>
      </c>
      <c r="B6" s="48" t="s">
        <v>198</v>
      </c>
      <c r="C6" s="48">
        <v>14.5</v>
      </c>
      <c r="D6" s="51">
        <f t="shared" si="1"/>
        <v>1.7600504952417946</v>
      </c>
      <c r="E6" s="48">
        <v>14.3</v>
      </c>
      <c r="F6" s="51">
        <f t="shared" si="2"/>
        <v>1.843258571796855</v>
      </c>
      <c r="G6" s="52">
        <f t="shared" si="0"/>
        <v>1.3986013986013937</v>
      </c>
      <c r="H6" s="53"/>
      <c r="J6" s="2">
        <f>J5+J4+J3</f>
        <v>100.00000000000001</v>
      </c>
    </row>
    <row r="7" spans="1:10" x14ac:dyDescent="0.25">
      <c r="A7" s="50">
        <v>2</v>
      </c>
      <c r="B7" s="48" t="s">
        <v>199</v>
      </c>
      <c r="C7" s="48">
        <v>113.9</v>
      </c>
      <c r="D7" s="51">
        <f t="shared" si="1"/>
        <v>13.825500097106236</v>
      </c>
      <c r="E7" s="48">
        <v>93.7</v>
      </c>
      <c r="F7" s="51">
        <f t="shared" si="2"/>
        <v>12.077855117298274</v>
      </c>
      <c r="G7" s="52">
        <f t="shared" si="0"/>
        <v>21.558164354322308</v>
      </c>
      <c r="H7" s="53"/>
    </row>
    <row r="8" spans="1:10" x14ac:dyDescent="0.25">
      <c r="A8" s="50">
        <v>1</v>
      </c>
      <c r="B8" s="48" t="s">
        <v>200</v>
      </c>
      <c r="C8" s="48">
        <v>220</v>
      </c>
      <c r="D8" s="51">
        <f t="shared" si="1"/>
        <v>26.704214410565164</v>
      </c>
      <c r="E8" s="48">
        <v>190.5</v>
      </c>
      <c r="F8" s="51">
        <f t="shared" si="2"/>
        <v>24.555297757153909</v>
      </c>
      <c r="G8" s="52">
        <f t="shared" si="0"/>
        <v>15.485564304461944</v>
      </c>
      <c r="H8" s="53"/>
    </row>
    <row r="9" spans="1:10" x14ac:dyDescent="0.25">
      <c r="A9" s="50">
        <v>1</v>
      </c>
      <c r="B9" s="48" t="s">
        <v>201</v>
      </c>
      <c r="C9" s="48">
        <v>153.80000000000001</v>
      </c>
      <c r="D9" s="51">
        <f t="shared" si="1"/>
        <v>18.668673528840554</v>
      </c>
      <c r="E9" s="48">
        <v>133.4</v>
      </c>
      <c r="F9" s="51">
        <f t="shared" si="2"/>
        <v>17.195153390048983</v>
      </c>
      <c r="G9" s="52">
        <f t="shared" si="0"/>
        <v>15.292353823088458</v>
      </c>
      <c r="H9" s="53"/>
    </row>
    <row r="10" spans="1:10" ht="30" x14ac:dyDescent="0.25">
      <c r="A10" s="50">
        <v>1</v>
      </c>
      <c r="B10" s="54" t="s">
        <v>202</v>
      </c>
      <c r="C10" s="48">
        <v>51.4</v>
      </c>
      <c r="D10" s="51">
        <f t="shared" si="1"/>
        <v>6.2390755486502236</v>
      </c>
      <c r="E10" s="48">
        <v>41.5</v>
      </c>
      <c r="F10" s="51">
        <f t="shared" si="2"/>
        <v>5.3493168342356281</v>
      </c>
      <c r="G10" s="52">
        <f t="shared" si="0"/>
        <v>23.855421686746983</v>
      </c>
      <c r="H10" s="53"/>
    </row>
    <row r="11" spans="1:10" x14ac:dyDescent="0.25">
      <c r="A11" s="55"/>
      <c r="B11" s="56"/>
      <c r="C11" s="56"/>
      <c r="D11" s="71"/>
      <c r="E11" s="72"/>
      <c r="F11" s="71"/>
      <c r="G11" s="57"/>
      <c r="H11" s="58"/>
    </row>
    <row r="12" spans="1:10" x14ac:dyDescent="0.25">
      <c r="A12" s="50"/>
      <c r="B12" s="59" t="s">
        <v>203</v>
      </c>
      <c r="C12" s="60">
        <f>SUM(C13:C16)</f>
        <v>74.8</v>
      </c>
      <c r="D12" s="51">
        <f t="shared" si="1"/>
        <v>9.0794328995921543</v>
      </c>
      <c r="E12" s="60">
        <f>SUM(E13:E16)</f>
        <v>68.2</v>
      </c>
      <c r="F12" s="51">
        <f t="shared" si="2"/>
        <v>8.7909254962619237</v>
      </c>
      <c r="G12" s="61">
        <f>((C12-E12)/E12)*100</f>
        <v>9.6774193548387011</v>
      </c>
      <c r="H12" s="47"/>
    </row>
    <row r="13" spans="1:10" x14ac:dyDescent="0.25">
      <c r="A13" s="50">
        <v>2</v>
      </c>
      <c r="B13" s="48" t="s">
        <v>204</v>
      </c>
      <c r="C13" s="48">
        <v>24</v>
      </c>
      <c r="D13" s="51">
        <f t="shared" si="1"/>
        <v>2.9131870266071087</v>
      </c>
      <c r="E13" s="48">
        <v>24.1</v>
      </c>
      <c r="F13" s="51">
        <f t="shared" si="2"/>
        <v>3.1064707398814133</v>
      </c>
      <c r="G13" s="52">
        <f>((C13-E13)/E13)*100</f>
        <v>-0.41493775933610549</v>
      </c>
      <c r="H13" s="53"/>
    </row>
    <row r="14" spans="1:10" x14ac:dyDescent="0.25">
      <c r="A14" s="50">
        <v>2</v>
      </c>
      <c r="B14" s="48" t="s">
        <v>205</v>
      </c>
      <c r="C14" s="48">
        <v>6.4</v>
      </c>
      <c r="D14" s="51">
        <f t="shared" si="1"/>
        <v>0.77684987376189563</v>
      </c>
      <c r="E14" s="48">
        <v>4.3</v>
      </c>
      <c r="F14" s="51">
        <f t="shared" si="2"/>
        <v>0.55426656354730597</v>
      </c>
      <c r="G14" s="52">
        <f>((C14-E14)/E14)*100</f>
        <v>48.837209302325597</v>
      </c>
      <c r="H14" s="53"/>
    </row>
    <row r="15" spans="1:10" x14ac:dyDescent="0.25">
      <c r="A15" s="50">
        <v>2</v>
      </c>
      <c r="B15" s="48" t="s">
        <v>206</v>
      </c>
      <c r="C15" s="48">
        <v>25.2</v>
      </c>
      <c r="D15" s="51">
        <f t="shared" si="1"/>
        <v>3.0588463779374639</v>
      </c>
      <c r="E15" s="48">
        <v>23.7</v>
      </c>
      <c r="F15" s="51">
        <f t="shared" si="2"/>
        <v>3.0549110595514311</v>
      </c>
      <c r="G15" s="52">
        <f>((C15-E15)/E15)*100</f>
        <v>6.3291139240506329</v>
      </c>
      <c r="H15" s="53"/>
    </row>
    <row r="16" spans="1:10" ht="49.5" customHeight="1" x14ac:dyDescent="0.25">
      <c r="A16" s="50">
        <v>3</v>
      </c>
      <c r="B16" s="54" t="s">
        <v>207</v>
      </c>
      <c r="C16" s="48">
        <v>19.2</v>
      </c>
      <c r="D16" s="51">
        <f t="shared" si="1"/>
        <v>2.3305496212856864</v>
      </c>
      <c r="E16" s="48">
        <v>16.100000000000001</v>
      </c>
      <c r="F16" s="51">
        <f t="shared" si="2"/>
        <v>2.0752771332817739</v>
      </c>
      <c r="G16" s="52">
        <f>((C16-E16)/E16)*100</f>
        <v>19.254658385093155</v>
      </c>
      <c r="H16" s="53"/>
    </row>
    <row r="17" spans="1:8" x14ac:dyDescent="0.25">
      <c r="A17" s="55"/>
      <c r="B17" s="56"/>
      <c r="C17" s="56"/>
      <c r="D17" s="71"/>
      <c r="E17" s="72"/>
      <c r="F17" s="71"/>
      <c r="G17" s="62"/>
      <c r="H17" s="63"/>
    </row>
    <row r="18" spans="1:8" x14ac:dyDescent="0.25">
      <c r="A18" s="50"/>
      <c r="B18" s="59" t="s">
        <v>208</v>
      </c>
      <c r="C18" s="60">
        <f>SUM(C19:C20)</f>
        <v>11.040000000000001</v>
      </c>
      <c r="D18" s="51">
        <f t="shared" si="1"/>
        <v>1.3400660322392699</v>
      </c>
      <c r="E18" s="60">
        <f>SUM(E19:E20)</f>
        <v>5.4</v>
      </c>
      <c r="F18" s="51">
        <f t="shared" si="2"/>
        <v>0.69605568445475641</v>
      </c>
      <c r="G18" s="61">
        <f>((C18-E18)/E18)*100</f>
        <v>104.44444444444446</v>
      </c>
      <c r="H18" s="47"/>
    </row>
    <row r="19" spans="1:8" x14ac:dyDescent="0.25">
      <c r="A19" s="50">
        <v>2</v>
      </c>
      <c r="B19" s="48" t="s">
        <v>209</v>
      </c>
      <c r="C19" s="48">
        <v>3.97</v>
      </c>
      <c r="D19" s="51">
        <f t="shared" si="1"/>
        <v>0.48188968731792586</v>
      </c>
      <c r="E19" s="48">
        <v>3.3</v>
      </c>
      <c r="F19" s="51">
        <f t="shared" si="2"/>
        <v>0.42536736272235115</v>
      </c>
      <c r="G19" s="52">
        <f>((C19-E19)/E19)*100</f>
        <v>20.303030303030315</v>
      </c>
      <c r="H19" s="53"/>
    </row>
    <row r="20" spans="1:8" x14ac:dyDescent="0.25">
      <c r="A20" s="50">
        <v>2</v>
      </c>
      <c r="B20" s="48" t="s">
        <v>210</v>
      </c>
      <c r="C20" s="48">
        <v>7.07</v>
      </c>
      <c r="D20" s="51">
        <f t="shared" si="1"/>
        <v>0.85817634492134398</v>
      </c>
      <c r="E20" s="48">
        <v>2.1</v>
      </c>
      <c r="F20" s="51">
        <f t="shared" si="2"/>
        <v>0.27068832173240531</v>
      </c>
      <c r="G20" s="52">
        <f>((C20-E20)/E20)*100</f>
        <v>236.66666666666666</v>
      </c>
      <c r="H20" s="53"/>
    </row>
    <row r="21" spans="1:8" x14ac:dyDescent="0.25">
      <c r="A21" s="64"/>
      <c r="B21" s="56"/>
      <c r="C21" s="56"/>
      <c r="D21" s="71"/>
      <c r="E21" s="72"/>
      <c r="F21" s="71"/>
      <c r="G21" s="62"/>
      <c r="H21" s="63"/>
    </row>
    <row r="22" spans="1:8" x14ac:dyDescent="0.25">
      <c r="A22" s="65"/>
      <c r="B22" s="59" t="s">
        <v>211</v>
      </c>
      <c r="C22" s="60">
        <f>C18+C12+C3</f>
        <v>823.83999999999992</v>
      </c>
      <c r="D22" s="73">
        <f t="shared" si="1"/>
        <v>100</v>
      </c>
      <c r="E22" s="60">
        <f>E18+E12+E3</f>
        <v>775.8</v>
      </c>
      <c r="F22" s="73">
        <f t="shared" si="2"/>
        <v>100</v>
      </c>
      <c r="G22" s="61">
        <f>((C22-E22)/E22)*100</f>
        <v>6.1923176076308284</v>
      </c>
      <c r="H22" s="47"/>
    </row>
    <row r="23" spans="1:8" x14ac:dyDescent="0.25">
      <c r="A23" s="65"/>
      <c r="B23" s="48" t="s">
        <v>212</v>
      </c>
      <c r="C23" s="66">
        <f>C22/10</f>
        <v>82.383999999999986</v>
      </c>
      <c r="D23" s="48"/>
      <c r="E23" s="66">
        <f>E22/10</f>
        <v>77.58</v>
      </c>
      <c r="F23" s="48"/>
      <c r="G23" s="52">
        <f>((C23-E23)/E23)*100</f>
        <v>6.1923176076308168</v>
      </c>
      <c r="H23" s="53"/>
    </row>
    <row r="24" spans="1:8" ht="15.75" thickBot="1" x14ac:dyDescent="0.3">
      <c r="A24" s="67"/>
      <c r="B24" s="68" t="s">
        <v>213</v>
      </c>
      <c r="C24" s="69">
        <f>C23</f>
        <v>82.383999999999986</v>
      </c>
      <c r="D24" s="68"/>
      <c r="E24" s="69">
        <f>E23</f>
        <v>77.58</v>
      </c>
      <c r="F24" s="68"/>
      <c r="G24" s="70">
        <f>C24-E24</f>
        <v>4.8039999999999878</v>
      </c>
      <c r="H24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Facturas</vt:lpstr>
      <vt:lpstr>Tarifa Dinámica</vt:lpstr>
      <vt:lpstr>Costos %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Jaimes P</dc:creator>
  <cp:lastModifiedBy>Camilo Jaimes P</cp:lastModifiedBy>
  <dcterms:created xsi:type="dcterms:W3CDTF">2017-03-17T17:19:20Z</dcterms:created>
  <dcterms:modified xsi:type="dcterms:W3CDTF">2018-04-02T13:40:42Z</dcterms:modified>
</cp:coreProperties>
</file>