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_mi_000\Documents\U\7th\Tesis\2017\"/>
    </mc:Choice>
  </mc:AlternateContent>
  <bookViews>
    <workbookView xWindow="0" yWindow="0" windowWidth="20490" windowHeight="7455" tabRatio="599" activeTab="3"/>
  </bookViews>
  <sheets>
    <sheet name="GRUPO 1 " sheetId="1" r:id="rId1"/>
    <sheet name="GRUPO 2 " sheetId="5" r:id="rId2"/>
    <sheet name="Total grupo 1 y 2 " sheetId="3" r:id="rId3"/>
    <sheet name="Totale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3" l="1"/>
  <c r="J45" i="3"/>
  <c r="I45" i="3"/>
  <c r="X19" i="3"/>
  <c r="R33" i="3"/>
  <c r="R43" i="3" s="1"/>
  <c r="R34" i="3"/>
  <c r="R35" i="3"/>
  <c r="R36" i="3"/>
  <c r="R37" i="3"/>
  <c r="R38" i="3"/>
  <c r="R39" i="3"/>
  <c r="R40" i="3"/>
  <c r="R41" i="3"/>
  <c r="R42" i="3"/>
  <c r="J36" i="3"/>
  <c r="J44" i="3"/>
  <c r="K44" i="3" s="1"/>
  <c r="L44" i="3" s="1"/>
  <c r="H44" i="3"/>
  <c r="J34" i="3"/>
  <c r="J38" i="3"/>
  <c r="J43" i="3"/>
  <c r="K43" i="3" s="1"/>
  <c r="L43" i="3" s="1"/>
  <c r="H43" i="3"/>
  <c r="J33" i="3"/>
  <c r="J39" i="3"/>
  <c r="J35" i="3"/>
  <c r="J42" i="3"/>
  <c r="H42" i="3"/>
  <c r="C33" i="3"/>
  <c r="C35" i="3" s="1"/>
  <c r="C34" i="3"/>
  <c r="AC20" i="3"/>
  <c r="AC24" i="3" s="1"/>
  <c r="AC21" i="3"/>
  <c r="AC22" i="3"/>
  <c r="AC23" i="3"/>
  <c r="AA20" i="3"/>
  <c r="R19" i="3"/>
  <c r="R20" i="3"/>
  <c r="R21" i="3"/>
  <c r="R22" i="3"/>
  <c r="R23" i="3"/>
  <c r="R24" i="3"/>
  <c r="J20" i="3"/>
  <c r="J21" i="3"/>
  <c r="J22" i="3"/>
  <c r="J23" i="3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0" i="3"/>
  <c r="F20" i="3" s="1"/>
  <c r="S12" i="3"/>
  <c r="J7" i="3"/>
  <c r="K7" i="3" s="1"/>
  <c r="L7" i="3" s="1"/>
  <c r="J8" i="3"/>
  <c r="K8" i="3" s="1"/>
  <c r="L8" i="3" s="1"/>
  <c r="J9" i="3"/>
  <c r="K9" i="3" s="1"/>
  <c r="L9" i="3" s="1"/>
  <c r="J10" i="3"/>
  <c r="K10" i="3" s="1"/>
  <c r="L10" i="3" s="1"/>
  <c r="J11" i="3"/>
  <c r="K11" i="3" s="1"/>
  <c r="L11" i="3" s="1"/>
  <c r="C8" i="3"/>
  <c r="C7" i="3"/>
  <c r="G39" i="5"/>
  <c r="H31" i="5"/>
  <c r="H32" i="5"/>
  <c r="H33" i="5"/>
  <c r="H34" i="5"/>
  <c r="H35" i="5"/>
  <c r="H36" i="5"/>
  <c r="H37" i="5"/>
  <c r="H38" i="5"/>
  <c r="H30" i="5"/>
  <c r="N31" i="5"/>
  <c r="N32" i="5"/>
  <c r="N33" i="5"/>
  <c r="N34" i="5"/>
  <c r="N35" i="5"/>
  <c r="N36" i="5"/>
  <c r="N37" i="5"/>
  <c r="N38" i="5"/>
  <c r="N39" i="5"/>
  <c r="N30" i="5"/>
  <c r="C31" i="5"/>
  <c r="C30" i="5"/>
  <c r="T22" i="5"/>
  <c r="R23" i="1"/>
  <c r="T19" i="5"/>
  <c r="T20" i="5"/>
  <c r="T21" i="5"/>
  <c r="T18" i="5"/>
  <c r="R22" i="5"/>
  <c r="N18" i="5"/>
  <c r="N19" i="5"/>
  <c r="N20" i="5"/>
  <c r="N21" i="5"/>
  <c r="N22" i="5"/>
  <c r="N17" i="5"/>
  <c r="H19" i="5"/>
  <c r="H20" i="5"/>
  <c r="H21" i="5"/>
  <c r="H18" i="5"/>
  <c r="D25" i="5"/>
  <c r="D19" i="5"/>
  <c r="D20" i="5"/>
  <c r="D21" i="5"/>
  <c r="D22" i="5"/>
  <c r="D23" i="5"/>
  <c r="D24" i="5"/>
  <c r="D18" i="5"/>
  <c r="P8" i="5"/>
  <c r="P9" i="5"/>
  <c r="P10" i="5"/>
  <c r="P11" i="5"/>
  <c r="P7" i="5"/>
  <c r="H6" i="5"/>
  <c r="H10" i="5"/>
  <c r="H7" i="5"/>
  <c r="H8" i="5"/>
  <c r="H9" i="5"/>
  <c r="C7" i="5"/>
  <c r="C6" i="5"/>
  <c r="C8" i="5"/>
  <c r="M40" i="5"/>
  <c r="B32" i="5"/>
  <c r="C32" i="5"/>
  <c r="M23" i="5"/>
  <c r="G22" i="5"/>
  <c r="H22" i="5" s="1"/>
  <c r="N23" i="5"/>
  <c r="N11" i="5"/>
  <c r="B8" i="5"/>
  <c r="T23" i="1"/>
  <c r="N32" i="1"/>
  <c r="N33" i="1"/>
  <c r="N34" i="1"/>
  <c r="N35" i="1"/>
  <c r="N36" i="1"/>
  <c r="N37" i="1"/>
  <c r="N38" i="1"/>
  <c r="N39" i="1"/>
  <c r="N40" i="1"/>
  <c r="N41" i="1"/>
  <c r="N31" i="1"/>
  <c r="H40" i="1"/>
  <c r="G40" i="1"/>
  <c r="H32" i="1"/>
  <c r="H33" i="1"/>
  <c r="H34" i="1"/>
  <c r="H35" i="1"/>
  <c r="H36" i="1"/>
  <c r="H37" i="1"/>
  <c r="H38" i="1"/>
  <c r="H39" i="1"/>
  <c r="H31" i="1"/>
  <c r="P12" i="1"/>
  <c r="N12" i="1"/>
  <c r="P9" i="1"/>
  <c r="P10" i="1"/>
  <c r="P11" i="1"/>
  <c r="P8" i="1"/>
  <c r="T20" i="1"/>
  <c r="T21" i="1"/>
  <c r="T22" i="1"/>
  <c r="T19" i="1"/>
  <c r="N19" i="1"/>
  <c r="N20" i="1"/>
  <c r="N21" i="1"/>
  <c r="N22" i="1"/>
  <c r="N23" i="1"/>
  <c r="N18" i="1"/>
  <c r="N24" i="1" s="1"/>
  <c r="H20" i="1"/>
  <c r="H21" i="1"/>
  <c r="H22" i="1"/>
  <c r="H19" i="1"/>
  <c r="H23" i="1" s="1"/>
  <c r="C32" i="1"/>
  <c r="C31" i="1"/>
  <c r="C33" i="1" s="1"/>
  <c r="D19" i="1"/>
  <c r="C8" i="1"/>
  <c r="C7" i="1"/>
  <c r="D20" i="1"/>
  <c r="D21" i="1"/>
  <c r="D22" i="1"/>
  <c r="D23" i="1"/>
  <c r="D24" i="1"/>
  <c r="D25" i="1"/>
  <c r="H8" i="1"/>
  <c r="H9" i="1"/>
  <c r="H10" i="1"/>
  <c r="H11" i="1"/>
  <c r="H7" i="1"/>
  <c r="K42" i="3"/>
  <c r="L42" i="3" s="1"/>
  <c r="H33" i="3"/>
  <c r="H34" i="3"/>
  <c r="H35" i="3"/>
  <c r="H36" i="3"/>
  <c r="H37" i="3"/>
  <c r="H38" i="3"/>
  <c r="H39" i="3"/>
  <c r="H40" i="3"/>
  <c r="H41" i="3"/>
  <c r="I33" i="3"/>
  <c r="I34" i="3"/>
  <c r="K34" i="3" s="1"/>
  <c r="L34" i="3" s="1"/>
  <c r="I35" i="3"/>
  <c r="I36" i="3"/>
  <c r="I37" i="3"/>
  <c r="I38" i="3"/>
  <c r="K38" i="3" s="1"/>
  <c r="L38" i="3" s="1"/>
  <c r="I39" i="3"/>
  <c r="I40" i="3"/>
  <c r="K40" i="3" s="1"/>
  <c r="L40" i="3" s="1"/>
  <c r="I41" i="3"/>
  <c r="B34" i="3"/>
  <c r="B35" i="3" s="1"/>
  <c r="B33" i="3"/>
  <c r="P42" i="3"/>
  <c r="P41" i="3"/>
  <c r="P40" i="3"/>
  <c r="P39" i="3"/>
  <c r="P38" i="3"/>
  <c r="P37" i="3"/>
  <c r="P36" i="3"/>
  <c r="P35" i="3"/>
  <c r="P34" i="3"/>
  <c r="P33" i="3"/>
  <c r="M41" i="1"/>
  <c r="B33" i="1"/>
  <c r="AA23" i="3"/>
  <c r="AA22" i="3"/>
  <c r="AE22" i="3" s="1"/>
  <c r="AF22" i="3" s="1"/>
  <c r="AA21" i="3"/>
  <c r="AA24" i="3" s="1"/>
  <c r="AE20" i="3"/>
  <c r="AF20" i="3" s="1"/>
  <c r="P24" i="3"/>
  <c r="P23" i="3"/>
  <c r="P22" i="3"/>
  <c r="T22" i="3" s="1"/>
  <c r="U22" i="3" s="1"/>
  <c r="P21" i="3"/>
  <c r="P20" i="3"/>
  <c r="T20" i="3" s="1"/>
  <c r="U20" i="3" s="1"/>
  <c r="P19" i="3"/>
  <c r="I23" i="3"/>
  <c r="I22" i="3"/>
  <c r="I21" i="3"/>
  <c r="I20" i="3"/>
  <c r="Q11" i="3"/>
  <c r="Q10" i="3"/>
  <c r="U10" i="3" s="1"/>
  <c r="Q9" i="3"/>
  <c r="Q8" i="3"/>
  <c r="U8" i="3" s="1"/>
  <c r="B8" i="3"/>
  <c r="B7" i="3"/>
  <c r="T19" i="3" l="1"/>
  <c r="U19" i="3" s="1"/>
  <c r="T21" i="3"/>
  <c r="U21" i="3" s="1"/>
  <c r="T23" i="3"/>
  <c r="U23" i="3" s="1"/>
  <c r="T33" i="3"/>
  <c r="T35" i="3"/>
  <c r="U35" i="3" s="1"/>
  <c r="T37" i="3"/>
  <c r="U37" i="3" s="1"/>
  <c r="T39" i="3"/>
  <c r="U39" i="3" s="1"/>
  <c r="T41" i="3"/>
  <c r="U41" i="3" s="1"/>
  <c r="K33" i="3"/>
  <c r="L33" i="3" s="1"/>
  <c r="P43" i="3"/>
  <c r="T34" i="3"/>
  <c r="U34" i="3" s="1"/>
  <c r="T36" i="3"/>
  <c r="U36" i="3" s="1"/>
  <c r="T38" i="3"/>
  <c r="U38" i="3" s="1"/>
  <c r="T40" i="3"/>
  <c r="U40" i="3" s="1"/>
  <c r="AE21" i="3"/>
  <c r="AE23" i="3"/>
  <c r="AF23" i="3" s="1"/>
  <c r="U11" i="3"/>
  <c r="V11" i="3" s="1"/>
  <c r="U9" i="3"/>
  <c r="V8" i="3"/>
  <c r="I24" i="3"/>
  <c r="J24" i="3"/>
  <c r="R25" i="3"/>
  <c r="P25" i="3"/>
  <c r="Q12" i="3"/>
  <c r="D8" i="3"/>
  <c r="E8" i="3" s="1"/>
  <c r="C9" i="3"/>
  <c r="B9" i="3"/>
  <c r="D7" i="3"/>
  <c r="H39" i="5"/>
  <c r="N40" i="5"/>
  <c r="D33" i="3"/>
  <c r="K39" i="3"/>
  <c r="L39" i="3" s="1"/>
  <c r="C9" i="1"/>
  <c r="K41" i="3"/>
  <c r="L41" i="3" s="1"/>
  <c r="K37" i="3"/>
  <c r="L37" i="3" s="1"/>
  <c r="K36" i="3"/>
  <c r="L36" i="3" s="1"/>
  <c r="K35" i="3"/>
  <c r="L35" i="3" s="1"/>
  <c r="V10" i="3"/>
  <c r="K20" i="3"/>
  <c r="K22" i="3"/>
  <c r="L22" i="3" s="1"/>
  <c r="T42" i="3"/>
  <c r="U42" i="3" s="1"/>
  <c r="K21" i="3"/>
  <c r="L21" i="3" s="1"/>
  <c r="K23" i="3"/>
  <c r="L23" i="3" s="1"/>
  <c r="T24" i="3"/>
  <c r="D34" i="3"/>
  <c r="E34" i="3" s="1"/>
  <c r="M24" i="1"/>
  <c r="G23" i="1"/>
  <c r="B9" i="1"/>
  <c r="D35" i="3" l="1"/>
  <c r="E33" i="3"/>
  <c r="E35" i="3" s="1"/>
  <c r="AF21" i="3"/>
  <c r="AF24" i="3" s="1"/>
  <c r="AE24" i="3"/>
  <c r="L45" i="3"/>
  <c r="T25" i="3"/>
  <c r="U24" i="3"/>
  <c r="U25" i="3" s="1"/>
  <c r="T43" i="3"/>
  <c r="U33" i="3"/>
  <c r="U43" i="3" s="1"/>
  <c r="U12" i="3"/>
  <c r="V9" i="3"/>
  <c r="V12" i="3" s="1"/>
  <c r="L20" i="3"/>
  <c r="L24" i="3" s="1"/>
  <c r="K24" i="3"/>
  <c r="D9" i="3"/>
  <c r="E7" i="3"/>
  <c r="E9" i="3" s="1"/>
</calcChain>
</file>

<file path=xl/sharedStrings.xml><?xml version="1.0" encoding="utf-8"?>
<sst xmlns="http://schemas.openxmlformats.org/spreadsheetml/2006/main" count="342" uniqueCount="126">
  <si>
    <t xml:space="preserve">SI </t>
  </si>
  <si>
    <t xml:space="preserve">NO </t>
  </si>
  <si>
    <t xml:space="preserve">RESPUESTA </t>
  </si>
  <si>
    <t xml:space="preserve">TOTAL </t>
  </si>
  <si>
    <t xml:space="preserve"># DE ESTUDIANTES </t>
  </si>
  <si>
    <t xml:space="preserve">1.Previo al inicio de este curso, ¿había tomado usted clases de inglés?     </t>
  </si>
  <si>
    <t xml:space="preserve">2.Si la respuesta a la pregunta anterior fue afirmativa, indique con una X en dónde tomó estas clases. </t>
  </si>
  <si>
    <t>Colegio</t>
  </si>
  <si>
    <t>Tutorías privadas</t>
  </si>
  <si>
    <t>Cursos en línea</t>
  </si>
  <si>
    <t xml:space="preserve">Institutos certificados (Centro Colombo Americano, British Council, Berlitz, American School Way, Wall Street English) </t>
  </si>
  <si>
    <t>Speaking</t>
  </si>
  <si>
    <t>Writing.</t>
  </si>
  <si>
    <t xml:space="preserve"> Listening</t>
  </si>
  <si>
    <t>TOTAL</t>
  </si>
  <si>
    <t xml:space="preserve"> Reading </t>
  </si>
  <si>
    <t>3.De acuerdo con sus experiencias previas con la lengua inglesa, ¿cuál de las siguientes habilidades encuentra usted más difícil de desarrollar en el aula de clase? Selecciones solo 1 de las siguientes respuestas.</t>
  </si>
  <si>
    <t>Audios</t>
  </si>
  <si>
    <t>Videos</t>
  </si>
  <si>
    <t xml:space="preserve">Libros de texto (literatura) </t>
  </si>
  <si>
    <t>Libros de ejercicios</t>
  </si>
  <si>
    <t xml:space="preserve"> Revistas</t>
  </si>
  <si>
    <t>Podcast</t>
  </si>
  <si>
    <t xml:space="preserve">4.A continuación se presenta un listado de posibles 
materiales empleados en la enseñanza de la comprensión oral. Indique con una X cuáles de ellos utiliza su docente. </t>
  </si>
  <si>
    <t xml:space="preserve">5.Con base en los materiales que usted seleccionó en la pregunta anterior, enumere del 1 al 3 aquellos con los que a usted más le guste trabajar. </t>
  </si>
  <si>
    <t>Posición 1</t>
  </si>
  <si>
    <t>Posición 2</t>
  </si>
  <si>
    <t>Posición 3</t>
  </si>
  <si>
    <t>N/A</t>
  </si>
  <si>
    <t xml:space="preserve">6.¿En cuál de los siguientes rangos está su edad?
</t>
  </si>
  <si>
    <t xml:space="preserve">RANGO DE EDAD </t>
  </si>
  <si>
    <t>Menos de 17 años</t>
  </si>
  <si>
    <t>17 años-20 años</t>
  </si>
  <si>
    <t>21 años-24 años</t>
  </si>
  <si>
    <t>25 años-28 años</t>
  </si>
  <si>
    <t>28 años-35 años</t>
  </si>
  <si>
    <t>más de 35 años</t>
  </si>
  <si>
    <t>Género</t>
  </si>
  <si>
    <t xml:space="preserve">Masculino </t>
  </si>
  <si>
    <t xml:space="preserve">Femenino </t>
  </si>
  <si>
    <t xml:space="preserve">CARRERA </t>
  </si>
  <si>
    <t>SEMESTRE</t>
  </si>
  <si>
    <t xml:space="preserve">4.A continuación se presenta un listado de posibles materiales empleados en la enseñanza de la comprensión oral. Indique con una X cuáles de ellos utiliza su docente. </t>
  </si>
  <si>
    <t xml:space="preserve"># DE ESTUDIANTES
GRUPO 1 </t>
  </si>
  <si>
    <t># DE ESTUDIANTES
GRUPO 2</t>
  </si>
  <si>
    <t>7.En el trascurso de una clase, ¿cuántos videos diferentes emplea su docente para la enseñanza de la comprensión oral?</t>
  </si>
  <si>
    <t xml:space="preserve">8.¿Cuál es su género?           </t>
  </si>
  <si>
    <t xml:space="preserve">9.¿Qué carrera estudia?       </t>
  </si>
  <si>
    <t xml:space="preserve">10.¿Qué semestre cursa?       </t>
  </si>
  <si>
    <t># DE ESTUDIANTES
GRUPO 1</t>
  </si>
  <si>
    <t xml:space="preserve">% DE 
ESTUDIANTES  </t>
  </si>
  <si>
    <t xml:space="preserve"># DE
 ESTUDIANTES </t>
  </si>
  <si>
    <t>Economía</t>
  </si>
  <si>
    <t>Enfermería</t>
  </si>
  <si>
    <t>Contaduría</t>
  </si>
  <si>
    <t>Ingeniería industrial</t>
  </si>
  <si>
    <t>Odontología</t>
  </si>
  <si>
    <t>Bacteriología</t>
  </si>
  <si>
    <t>Ingeniería civil</t>
  </si>
  <si>
    <t>Sociología</t>
  </si>
  <si>
    <t xml:space="preserve">Artes escenicas </t>
  </si>
  <si>
    <t>Ecología</t>
  </si>
  <si>
    <t xml:space="preserve">Total </t>
  </si>
  <si>
    <t xml:space="preserve">Otros: U javeriana </t>
  </si>
  <si>
    <t>Otros : Ejercicios didácticos</t>
  </si>
  <si>
    <t>% DE 
ESTUDIANTES</t>
  </si>
  <si>
    <t xml:space="preserve">% DE 
ESTUDIANTES </t>
  </si>
  <si>
    <t xml:space="preserve">% DE ESTUDIANTES </t>
  </si>
  <si>
    <t xml:space="preserve">Otros : Fotocopias </t>
  </si>
  <si>
    <t>Ingeniería 
civil</t>
  </si>
  <si>
    <t xml:space="preserve">Ingeniería 
electronica </t>
  </si>
  <si>
    <t xml:space="preserve">Enfermeria </t>
  </si>
  <si>
    <t>Matemáticas</t>
  </si>
  <si>
    <t xml:space="preserve">Ingeniería 
industrial </t>
  </si>
  <si>
    <t>NO</t>
  </si>
  <si>
    <t xml:space="preserve">Otros: U Javeriana </t>
  </si>
  <si>
    <t>Total</t>
  </si>
  <si>
    <t>Otros:Ejercicios didácticos</t>
  </si>
  <si>
    <t xml:space="preserve">Otros:Fotocopias </t>
  </si>
  <si>
    <t xml:space="preserve">TOTAL  
COMBINADO </t>
  </si>
  <si>
    <t>Writing</t>
  </si>
  <si>
    <t># DE VIDEOS EMPLEADOS POR 
CLASE</t>
  </si>
  <si>
    <t xml:space="preserve"># DE VIDEOS EMPLEADOS 
POR CLASE </t>
  </si>
  <si>
    <t>Respuesta</t>
  </si>
  <si>
    <t>Total de estudiantes</t>
  </si>
  <si>
    <t>Sí</t>
  </si>
  <si>
    <t>No</t>
  </si>
  <si>
    <t>1. Previo al inicio de este curso ¿había tomado usted clases de inglés?</t>
  </si>
  <si>
    <t>Listening</t>
  </si>
  <si>
    <t>Reading</t>
  </si>
  <si>
    <t>Libros de texto</t>
  </si>
  <si>
    <t>Revistas</t>
  </si>
  <si>
    <t>Otros: ejercicios didácticos</t>
  </si>
  <si>
    <t>Otros: fotocopias</t>
  </si>
  <si>
    <t>4.   Cuáles de los siguientes materiales emplea su docente en los procesos de enseñanza de la comprensión oral. Puede seleccionar más de uno.</t>
  </si>
  <si>
    <t xml:space="preserve">5. Con base en los materiales que usted seleccionó en la pregunta anterior, enumere del 1 al 3 aquellos con los que a usted más le guste trabajar en el aula de clase. </t>
  </si>
  <si>
    <t>Video es #1</t>
  </si>
  <si>
    <t>Video es #2</t>
  </si>
  <si>
    <t>Video es #3</t>
  </si>
  <si>
    <t>Menos de 17</t>
  </si>
  <si>
    <t>17 a 20 años</t>
  </si>
  <si>
    <t>21 a 24 años</t>
  </si>
  <si>
    <t>25 a 28 años</t>
  </si>
  <si>
    <t>29 a 35 años</t>
  </si>
  <si>
    <t>Màs de 35 años.</t>
  </si>
  <si>
    <t>6.    ¿En cuál de los siguientes rangos está su edad?</t>
  </si>
  <si>
    <t># de videos empleados por clase</t>
  </si>
  <si>
    <t>Total estudiantes</t>
  </si>
  <si>
    <t>Uno</t>
  </si>
  <si>
    <t>Dos</t>
  </si>
  <si>
    <t>Tres</t>
  </si>
  <si>
    <t>Cuatro</t>
  </si>
  <si>
    <t>8. ¿Què carrera estudia?</t>
  </si>
  <si>
    <t>Carrera</t>
  </si>
  <si>
    <t>Ing. Induatrial</t>
  </si>
  <si>
    <t>Ing. Civil</t>
  </si>
  <si>
    <t>Artes escénicas</t>
  </si>
  <si>
    <t>Ing. Electrónica</t>
  </si>
  <si>
    <t>Matemáticas puras</t>
  </si>
  <si>
    <t>Semestre</t>
  </si>
  <si>
    <t>Cinco</t>
  </si>
  <si>
    <t>Seis</t>
  </si>
  <si>
    <t>Siete</t>
  </si>
  <si>
    <t>Ocho</t>
  </si>
  <si>
    <t>Nueve</t>
  </si>
  <si>
    <t>Diez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</si>
</sst>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2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B9ED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E08AE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10" fontId="6" fillId="0" borderId="1" xfId="0" applyNumberFormat="1" applyFont="1" applyBorder="1"/>
    <xf numFmtId="9" fontId="6" fillId="0" borderId="1" xfId="0" applyNumberFormat="1" applyFont="1" applyBorder="1"/>
    <xf numFmtId="0" fontId="0" fillId="0" borderId="25" xfId="0" applyBorder="1"/>
    <xf numFmtId="10" fontId="0" fillId="0" borderId="25" xfId="0" applyNumberFormat="1" applyBorder="1"/>
    <xf numFmtId="0" fontId="1" fillId="0" borderId="25" xfId="0" applyFont="1" applyBorder="1" applyAlignment="1">
      <alignment horizontal="center" wrapText="1"/>
    </xf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25" xfId="0" applyFont="1" applyFill="1" applyBorder="1"/>
    <xf numFmtId="172" fontId="0" fillId="0" borderId="0" xfId="0" applyNumberFormat="1"/>
    <xf numFmtId="172" fontId="0" fillId="0" borderId="25" xfId="0" applyNumberFormat="1" applyBorder="1"/>
    <xf numFmtId="9" fontId="0" fillId="0" borderId="25" xfId="0" applyNumberFormat="1" applyBorder="1"/>
    <xf numFmtId="9" fontId="0" fillId="0" borderId="25" xfId="0" applyNumberFormat="1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10" fontId="0" fillId="0" borderId="25" xfId="0" applyNumberFormat="1" applyBorder="1" applyAlignment="1">
      <alignment horizontal="right" wrapText="1"/>
    </xf>
    <xf numFmtId="0" fontId="4" fillId="0" borderId="25" xfId="0" applyFont="1" applyBorder="1"/>
    <xf numFmtId="9" fontId="4" fillId="0" borderId="25" xfId="0" applyNumberFormat="1" applyFont="1" applyBorder="1"/>
    <xf numFmtId="10" fontId="4" fillId="0" borderId="25" xfId="0" applyNumberFormat="1" applyFont="1" applyBorder="1"/>
    <xf numFmtId="0" fontId="3" fillId="0" borderId="25" xfId="0" applyFont="1" applyBorder="1"/>
    <xf numFmtId="0" fontId="7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08AEE"/>
      <color rgb="FFC01FDB"/>
      <color rgb="FFFF5C29"/>
      <color rgb="FFCC3300"/>
      <color rgb="FFFFB9ED"/>
      <color rgb="FF9E0075"/>
      <color rgb="FFCC0099"/>
      <color rgb="FF91E391"/>
      <color rgb="FF33CC33"/>
      <color rgb="FFFF8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Título del gráfico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Totales!$D$17:$D$24</c:f>
              <c:strCache>
                <c:ptCount val="8"/>
                <c:pt idx="0">
                  <c:v>Audios</c:v>
                </c:pt>
                <c:pt idx="1">
                  <c:v>Videos</c:v>
                </c:pt>
                <c:pt idx="2">
                  <c:v>Libros de texto</c:v>
                </c:pt>
                <c:pt idx="3">
                  <c:v>Libros de ejercicios</c:v>
                </c:pt>
                <c:pt idx="4">
                  <c:v>Revistas</c:v>
                </c:pt>
                <c:pt idx="5">
                  <c:v>Podcast</c:v>
                </c:pt>
                <c:pt idx="6">
                  <c:v>Otros: ejercicios didácticos</c:v>
                </c:pt>
                <c:pt idx="7">
                  <c:v>Otros: fotocopias</c:v>
                </c:pt>
              </c:strCache>
            </c:strRef>
          </c:cat>
          <c:val>
            <c:numRef>
              <c:f>Totales!$E$17:$E$24</c:f>
              <c:numCache>
                <c:formatCode>0.00%</c:formatCode>
                <c:ptCount val="8"/>
                <c:pt idx="0" formatCode="0%">
                  <c:v>1</c:v>
                </c:pt>
                <c:pt idx="1">
                  <c:v>1</c:v>
                </c:pt>
                <c:pt idx="2" formatCode="0.0%">
                  <c:v>0.73099999999999998</c:v>
                </c:pt>
                <c:pt idx="3" formatCode="0.0%">
                  <c:v>0.73099999999999998</c:v>
                </c:pt>
                <c:pt idx="4" formatCode="0.0%">
                  <c:v>0.115</c:v>
                </c:pt>
                <c:pt idx="5" formatCode="0.0%">
                  <c:v>0.23100000000000001</c:v>
                </c:pt>
                <c:pt idx="6" formatCode="0.0%">
                  <c:v>0.154</c:v>
                </c:pt>
                <c:pt idx="7" formatCode="0.0%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429975136"/>
        <c:axId val="429977880"/>
        <c:axId val="0"/>
      </c:bar3DChart>
      <c:catAx>
        <c:axId val="4299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9977880"/>
        <c:crosses val="autoZero"/>
        <c:auto val="1"/>
        <c:lblAlgn val="ctr"/>
        <c:lblOffset val="100"/>
        <c:noMultiLvlLbl val="0"/>
      </c:catAx>
      <c:valAx>
        <c:axId val="429977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997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>
                <a:solidFill>
                  <a:sysClr val="windowText" lastClr="000000"/>
                </a:solidFill>
              </a:rPr>
              <a:t>5. Con base en los materiales que usted seleccionó en la pregunta anterior, enumere del 1 al 3 aquellos con los que a usted más le guste trabajar en el aula de clase.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Totales!$H$43:$H$46</c:f>
              <c:strCache>
                <c:ptCount val="4"/>
                <c:pt idx="0">
                  <c:v>Video es #1</c:v>
                </c:pt>
                <c:pt idx="1">
                  <c:v>Video es #2</c:v>
                </c:pt>
                <c:pt idx="2">
                  <c:v>Video es #3</c:v>
                </c:pt>
                <c:pt idx="3">
                  <c:v>N/A</c:v>
                </c:pt>
              </c:strCache>
            </c:strRef>
          </c:cat>
          <c:val>
            <c:numRef>
              <c:f>Totales!$I$43:$I$46</c:f>
              <c:numCache>
                <c:formatCode>0.00%</c:formatCode>
                <c:ptCount val="4"/>
                <c:pt idx="0">
                  <c:v>0.53800000000000003</c:v>
                </c:pt>
                <c:pt idx="1">
                  <c:v>0.23100000000000001</c:v>
                </c:pt>
                <c:pt idx="2">
                  <c:v>0.154</c:v>
                </c:pt>
                <c:pt idx="3">
                  <c:v>7.6999999999999999E-2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431848752"/>
        <c:axId val="431849144"/>
        <c:axId val="0"/>
      </c:bar3DChart>
      <c:catAx>
        <c:axId val="4318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1849144"/>
        <c:crosses val="autoZero"/>
        <c:auto val="1"/>
        <c:lblAlgn val="ctr"/>
        <c:lblOffset val="100"/>
        <c:noMultiLvlLbl val="0"/>
      </c:catAx>
      <c:valAx>
        <c:axId val="4318491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184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6.    ¿En cuál de los siguientes rangos está su edad?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151562626066164E-2"/>
          <c:y val="0.19043093609620981"/>
          <c:w val="0.97384843737393378"/>
          <c:h val="0.675343711175909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Agregar texto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 a 20 años</a:t>
                    </a:r>
                  </a:p>
                  <a:p>
                    <a:r>
                      <a:rPr lang="en-US"/>
                      <a:t>84,6%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Totales!$F$52:$F$57</c:f>
              <c:strCache>
                <c:ptCount val="6"/>
                <c:pt idx="0">
                  <c:v>Menos de 17</c:v>
                </c:pt>
                <c:pt idx="1">
                  <c:v>17 a 20 años</c:v>
                </c:pt>
                <c:pt idx="2">
                  <c:v>21 a 24 años</c:v>
                </c:pt>
                <c:pt idx="3">
                  <c:v>25 a 28 años</c:v>
                </c:pt>
                <c:pt idx="4">
                  <c:v>29 a 35 años</c:v>
                </c:pt>
                <c:pt idx="5">
                  <c:v>Màs de 35 años.</c:v>
                </c:pt>
              </c:strCache>
            </c:strRef>
          </c:cat>
          <c:val>
            <c:numRef>
              <c:f>Totales!$G$52:$G$57</c:f>
              <c:numCache>
                <c:formatCode>0.00%</c:formatCode>
                <c:ptCount val="6"/>
                <c:pt idx="0" formatCode="0%">
                  <c:v>0</c:v>
                </c:pt>
                <c:pt idx="1">
                  <c:v>0.84599999999999997</c:v>
                </c:pt>
                <c:pt idx="2">
                  <c:v>0.115</c:v>
                </c:pt>
                <c:pt idx="3" formatCode="General">
                  <c:v>0</c:v>
                </c:pt>
                <c:pt idx="4">
                  <c:v>3.7999999999999999E-2</c:v>
                </c:pt>
                <c:pt idx="5" formatCode="0%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Número de videos empleados por clase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Totales!$C$26</c:f>
              <c:strCache>
                <c:ptCount val="1"/>
                <c:pt idx="0">
                  <c:v>Total estudiantes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  <a:p>
                    <a:r>
                      <a:rPr lang="en-US"/>
                      <a:t>23,1%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  <a:p>
                    <a:r>
                      <a:rPr lang="en-US"/>
                      <a:t>57,7%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  <a:p>
                    <a:r>
                      <a:rPr lang="en-US"/>
                      <a:t>11,5%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  <a:p>
                    <a:r>
                      <a:rPr lang="en-US"/>
                      <a:t>7,7%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Totales!$B$27:$B$30</c:f>
              <c:strCache>
                <c:ptCount val="4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</c:strCache>
            </c:strRef>
          </c:cat>
          <c:val>
            <c:numRef>
              <c:f>Totales!$C$27:$C$30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0.57699999999999996</c:v>
                </c:pt>
                <c:pt idx="2">
                  <c:v>0.115</c:v>
                </c:pt>
                <c:pt idx="3">
                  <c:v>7.6999999999999999E-2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8. ¿Què carrera estudia? Total estudiantes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Totales!$F$2:$F$3</c:f>
              <c:strCache>
                <c:ptCount val="2"/>
                <c:pt idx="0">
                  <c:v>8. ¿Què carrera estudia?</c:v>
                </c:pt>
                <c:pt idx="1">
                  <c:v>Total estudiantes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Totales!$E$4:$E$15</c:f>
              <c:strCache>
                <c:ptCount val="12"/>
                <c:pt idx="0">
                  <c:v>Economía</c:v>
                </c:pt>
                <c:pt idx="1">
                  <c:v>Enfermería</c:v>
                </c:pt>
                <c:pt idx="2">
                  <c:v>Contaduría</c:v>
                </c:pt>
                <c:pt idx="3">
                  <c:v>Ing. Induatrial</c:v>
                </c:pt>
                <c:pt idx="4">
                  <c:v>Odontología</c:v>
                </c:pt>
                <c:pt idx="5">
                  <c:v>Bacteriología</c:v>
                </c:pt>
                <c:pt idx="6">
                  <c:v>Ing. Civil</c:v>
                </c:pt>
                <c:pt idx="7">
                  <c:v>Sociología</c:v>
                </c:pt>
                <c:pt idx="8">
                  <c:v>Artes escénicas</c:v>
                </c:pt>
                <c:pt idx="9">
                  <c:v>Ecología</c:v>
                </c:pt>
                <c:pt idx="10">
                  <c:v>Ing. Electrónica</c:v>
                </c:pt>
                <c:pt idx="11">
                  <c:v>Matemáticas puras</c:v>
                </c:pt>
              </c:strCache>
            </c:strRef>
          </c:cat>
          <c:val>
            <c:numRef>
              <c:f>Totales!$F$4:$F$15</c:f>
              <c:numCache>
                <c:formatCode>0.00%</c:formatCode>
                <c:ptCount val="12"/>
                <c:pt idx="0">
                  <c:v>7.5999999999999998E-2</c:v>
                </c:pt>
                <c:pt idx="1">
                  <c:v>0.153</c:v>
                </c:pt>
                <c:pt idx="2">
                  <c:v>7.5999999999999998E-2</c:v>
                </c:pt>
                <c:pt idx="3">
                  <c:v>0.153</c:v>
                </c:pt>
                <c:pt idx="4">
                  <c:v>3.7999999999999999E-2</c:v>
                </c:pt>
                <c:pt idx="5">
                  <c:v>7.5999999999999998E-2</c:v>
                </c:pt>
                <c:pt idx="6">
                  <c:v>0.153</c:v>
                </c:pt>
                <c:pt idx="7">
                  <c:v>3.7999999999999999E-2</c:v>
                </c:pt>
                <c:pt idx="8">
                  <c:v>3.7999999999999999E-2</c:v>
                </c:pt>
                <c:pt idx="9">
                  <c:v>3.7999999999999999E-2</c:v>
                </c:pt>
                <c:pt idx="10">
                  <c:v>0.115</c:v>
                </c:pt>
                <c:pt idx="11">
                  <c:v>3.7999999999999999E-2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429964552"/>
        <c:axId val="429965336"/>
        <c:axId val="0"/>
      </c:bar3DChart>
      <c:catAx>
        <c:axId val="4299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9965336"/>
        <c:crosses val="autoZero"/>
        <c:auto val="1"/>
        <c:lblAlgn val="ctr"/>
        <c:lblOffset val="100"/>
        <c:noMultiLvlLbl val="0"/>
      </c:catAx>
      <c:valAx>
        <c:axId val="429965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996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Semestre que cursan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Totales!$I$2:$I$3</c:f>
              <c:strCache>
                <c:ptCount val="2"/>
                <c:pt idx="0">
                  <c:v>Semestre</c:v>
                </c:pt>
                <c:pt idx="1">
                  <c:v>Total estudiantes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3.6260186231403237E-2"/>
                  <c:y val="0.102948801756895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Uno</a:t>
                    </a:r>
                  </a:p>
                  <a:p>
                    <a:r>
                      <a:rPr lang="en-US"/>
                      <a:t>7,7%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Dos</a:t>
                    </a:r>
                  </a:p>
                  <a:p>
                    <a:r>
                      <a:rPr lang="en-US"/>
                      <a:t>23,1%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7636955784592818E-2"/>
                  <c:y val="7.8140915254141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997538894590409E-2"/>
                  <c:y val="0.111138718196090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Totales!$H$4:$H$13</c:f>
              <c:strCache>
                <c:ptCount val="10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Cuatro</c:v>
                </c:pt>
                <c:pt idx="4">
                  <c:v>Cinco</c:v>
                </c:pt>
                <c:pt idx="5">
                  <c:v>Seis</c:v>
                </c:pt>
                <c:pt idx="6">
                  <c:v>Siete</c:v>
                </c:pt>
                <c:pt idx="7">
                  <c:v>Ocho</c:v>
                </c:pt>
                <c:pt idx="8">
                  <c:v>Nueve</c:v>
                </c:pt>
                <c:pt idx="9">
                  <c:v>Diez</c:v>
                </c:pt>
              </c:strCache>
            </c:strRef>
          </c:cat>
          <c:val>
            <c:numRef>
              <c:f>Totales!$I$4:$I$13</c:f>
              <c:numCache>
                <c:formatCode>0.0%</c:formatCode>
                <c:ptCount val="10"/>
                <c:pt idx="0">
                  <c:v>7.6999999999999999E-2</c:v>
                </c:pt>
                <c:pt idx="1">
                  <c:v>0.23100000000000001</c:v>
                </c:pt>
                <c:pt idx="2">
                  <c:v>0.26900000000000002</c:v>
                </c:pt>
                <c:pt idx="3">
                  <c:v>0.26900000000000002</c:v>
                </c:pt>
                <c:pt idx="4">
                  <c:v>0.115</c:v>
                </c:pt>
                <c:pt idx="5" formatCode="0%">
                  <c:v>0</c:v>
                </c:pt>
                <c:pt idx="6">
                  <c:v>3.7999999999999999E-2</c:v>
                </c:pt>
                <c:pt idx="7" formatCode="0%">
                  <c:v>0</c:v>
                </c:pt>
                <c:pt idx="8" formatCode="0%">
                  <c:v>0</c:v>
                </c:pt>
                <c:pt idx="9" formatCode="0%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176211</xdr:colOff>
      <xdr:row>15</xdr:row>
      <xdr:rowOff>152399</xdr:rowOff>
    </xdr:from>
    <xdr:to>
      <xdr:col>7</xdr:col>
      <xdr:colOff>1457324</xdr:colOff>
      <xdr:row>25</xdr:row>
      <xdr:rowOff>128587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442912</xdr:colOff>
      <xdr:row>36</xdr:row>
      <xdr:rowOff>33337</xdr:rowOff>
    </xdr:from>
    <xdr:to>
      <xdr:col>6</xdr:col>
      <xdr:colOff>1471612</xdr:colOff>
      <xdr:row>47</xdr:row>
      <xdr:rowOff>157162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528636</xdr:colOff>
      <xdr:row>42</xdr:row>
      <xdr:rowOff>228600</xdr:rowOff>
    </xdr:from>
    <xdr:to>
      <xdr:col>4</xdr:col>
      <xdr:colOff>1536698</xdr:colOff>
      <xdr:row>56</xdr:row>
      <xdr:rowOff>100012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242887</xdr:colOff>
      <xdr:row>23</xdr:row>
      <xdr:rowOff>61912</xdr:rowOff>
    </xdr:from>
    <xdr:to>
      <xdr:col>5</xdr:col>
      <xdr:colOff>1214437</xdr:colOff>
      <xdr:row>33</xdr:row>
      <xdr:rowOff>100012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528637</xdr:colOff>
      <xdr:row>1</xdr:row>
      <xdr:rowOff>209550</xdr:rowOff>
    </xdr:from>
    <xdr:to>
      <xdr:col>5</xdr:col>
      <xdr:colOff>888999</xdr:colOff>
      <xdr:row>15</xdr:row>
      <xdr:rowOff>242887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928687</xdr:colOff>
      <xdr:row>3</xdr:row>
      <xdr:rowOff>28575</xdr:rowOff>
    </xdr:from>
    <xdr:to>
      <xdr:col>8</xdr:col>
      <xdr:colOff>996949</xdr:colOff>
      <xdr:row>16</xdr:row>
      <xdr:rowOff>109537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2"/>
  <sheetViews>
    <sheetView workbookViewId="0">
      <selection activeCell="P31" sqref="P31"/>
    </sheetView>
  </sheetViews>
  <sheetFormatPr baseColWidth="10" defaultRowHeight="15" x14ac:dyDescent="0.25"/>
  <cols>
    <col min="1" max="1" width="16.140625" customWidth="1"/>
    <col min="2" max="2" width="19.140625" customWidth="1"/>
    <col min="3" max="4" width="17.7109375" customWidth="1"/>
    <col min="6" max="6" width="27.85546875" customWidth="1"/>
    <col min="7" max="7" width="17.140625" customWidth="1"/>
    <col min="8" max="9" width="15.28515625" customWidth="1"/>
    <col min="13" max="13" width="16.7109375" customWidth="1"/>
    <col min="14" max="14" width="14.42578125" customWidth="1"/>
    <col min="15" max="15" width="7.5703125" customWidth="1"/>
    <col min="16" max="16" width="19.140625" customWidth="1"/>
    <col min="18" max="18" width="9.140625" customWidth="1"/>
    <col min="19" max="19" width="9.7109375" customWidth="1"/>
    <col min="20" max="20" width="14" customWidth="1"/>
  </cols>
  <sheetData>
    <row r="3" spans="1:23" ht="15.75" thickBot="1" x14ac:dyDescent="0.3">
      <c r="K3" s="1"/>
      <c r="L3" s="1"/>
      <c r="M3" s="1"/>
      <c r="N3" s="1"/>
      <c r="O3" s="1"/>
      <c r="P3" s="1"/>
    </row>
    <row r="4" spans="1:23" ht="15" customHeight="1" x14ac:dyDescent="0.25">
      <c r="A4" s="77" t="s">
        <v>5</v>
      </c>
      <c r="B4" s="78"/>
      <c r="C4" s="79"/>
      <c r="D4" s="26"/>
      <c r="E4" s="60" t="s">
        <v>6</v>
      </c>
      <c r="F4" s="61"/>
      <c r="G4" s="61"/>
      <c r="H4" s="62"/>
      <c r="I4" s="4"/>
      <c r="J4" s="26"/>
      <c r="K4" s="89" t="s">
        <v>16</v>
      </c>
      <c r="L4" s="90"/>
      <c r="M4" s="90"/>
      <c r="N4" s="90"/>
      <c r="O4" s="90"/>
      <c r="P4" s="91"/>
      <c r="Q4" s="26"/>
      <c r="R4" s="26"/>
      <c r="S4" s="26"/>
      <c r="T4" s="26"/>
      <c r="U4" s="26"/>
      <c r="V4" s="26"/>
      <c r="W4" s="26"/>
    </row>
    <row r="5" spans="1:23" x14ac:dyDescent="0.25">
      <c r="A5" s="80"/>
      <c r="B5" s="81"/>
      <c r="C5" s="82"/>
      <c r="D5" s="26"/>
      <c r="E5" s="63"/>
      <c r="F5" s="64"/>
      <c r="G5" s="64"/>
      <c r="H5" s="65"/>
      <c r="I5" s="4"/>
      <c r="J5" s="26"/>
      <c r="K5" s="92"/>
      <c r="L5" s="93"/>
      <c r="M5" s="93"/>
      <c r="N5" s="93"/>
      <c r="O5" s="93"/>
      <c r="P5" s="94"/>
      <c r="Q5" s="26"/>
      <c r="R5" s="26"/>
      <c r="S5" s="26"/>
      <c r="T5" s="26"/>
      <c r="U5" s="26"/>
      <c r="V5" s="26"/>
      <c r="W5" s="26"/>
    </row>
    <row r="6" spans="1:23" ht="30" x14ac:dyDescent="0.25">
      <c r="A6" s="12" t="s">
        <v>2</v>
      </c>
      <c r="B6" s="3" t="s">
        <v>4</v>
      </c>
      <c r="C6" s="14" t="s">
        <v>50</v>
      </c>
      <c r="D6" s="26"/>
      <c r="E6" s="66" t="s">
        <v>2</v>
      </c>
      <c r="F6" s="58"/>
      <c r="G6" s="2" t="s">
        <v>51</v>
      </c>
      <c r="H6" s="14" t="s">
        <v>50</v>
      </c>
      <c r="I6" s="4"/>
      <c r="J6" s="26"/>
      <c r="K6" s="95"/>
      <c r="L6" s="96"/>
      <c r="M6" s="96"/>
      <c r="N6" s="96"/>
      <c r="O6" s="96"/>
      <c r="P6" s="97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12" t="s">
        <v>0</v>
      </c>
      <c r="B7" s="6">
        <v>11</v>
      </c>
      <c r="C7" s="15">
        <f>(B7*100)/12</f>
        <v>91.666666666666671</v>
      </c>
      <c r="D7" s="26"/>
      <c r="E7" s="66" t="s">
        <v>7</v>
      </c>
      <c r="F7" s="58"/>
      <c r="G7" s="6">
        <v>8</v>
      </c>
      <c r="H7" s="15">
        <f>(G7*100)/12</f>
        <v>66.666666666666671</v>
      </c>
      <c r="I7" s="10"/>
      <c r="J7" s="26"/>
      <c r="K7" s="57" t="s">
        <v>2</v>
      </c>
      <c r="L7" s="99"/>
      <c r="M7" s="99"/>
      <c r="N7" s="50" t="s">
        <v>4</v>
      </c>
      <c r="O7" s="51"/>
      <c r="P7" s="14" t="s">
        <v>67</v>
      </c>
      <c r="Q7" s="26"/>
      <c r="R7" s="26"/>
      <c r="S7" s="26"/>
      <c r="T7" s="26"/>
      <c r="U7" s="26"/>
      <c r="V7" s="26"/>
      <c r="W7" s="26"/>
    </row>
    <row r="8" spans="1:23" x14ac:dyDescent="0.25">
      <c r="A8" s="12" t="s">
        <v>1</v>
      </c>
      <c r="B8" s="6">
        <v>1</v>
      </c>
      <c r="C8" s="15">
        <f>(B8*100)/12</f>
        <v>8.3333333333333339</v>
      </c>
      <c r="D8" s="26"/>
      <c r="E8" s="66" t="s">
        <v>8</v>
      </c>
      <c r="F8" s="58"/>
      <c r="G8" s="6">
        <v>1</v>
      </c>
      <c r="H8" s="15">
        <f t="shared" ref="H8:H11" si="0">(G8*100)/12</f>
        <v>8.3333333333333339</v>
      </c>
      <c r="I8" s="10"/>
      <c r="J8" s="26"/>
      <c r="K8" s="57" t="s">
        <v>13</v>
      </c>
      <c r="L8" s="99"/>
      <c r="M8" s="99"/>
      <c r="N8" s="52">
        <v>4</v>
      </c>
      <c r="O8" s="53"/>
      <c r="P8" s="23">
        <f>(N8*100)/12</f>
        <v>33.333333333333336</v>
      </c>
      <c r="Q8" s="26"/>
      <c r="R8" s="26"/>
      <c r="S8" s="26"/>
      <c r="T8" s="26"/>
      <c r="U8" s="26"/>
      <c r="V8" s="26"/>
      <c r="W8" s="26"/>
    </row>
    <row r="9" spans="1:23" ht="15.75" thickBot="1" x14ac:dyDescent="0.3">
      <c r="A9" s="21" t="s">
        <v>3</v>
      </c>
      <c r="B9" s="16">
        <f>B7+B8</f>
        <v>12</v>
      </c>
      <c r="C9" s="17">
        <f>C7+C8</f>
        <v>100</v>
      </c>
      <c r="D9" s="26"/>
      <c r="E9" s="66" t="s">
        <v>9</v>
      </c>
      <c r="F9" s="58"/>
      <c r="G9" s="6">
        <v>2</v>
      </c>
      <c r="H9" s="15">
        <f t="shared" si="0"/>
        <v>16.666666666666668</v>
      </c>
      <c r="I9" s="10"/>
      <c r="J9" s="26"/>
      <c r="K9" s="57" t="s">
        <v>11</v>
      </c>
      <c r="L9" s="99"/>
      <c r="M9" s="99"/>
      <c r="N9" s="52">
        <v>2</v>
      </c>
      <c r="O9" s="53"/>
      <c r="P9" s="23">
        <f t="shared" ref="P9:P11" si="1">(N9*100)/12</f>
        <v>16.666666666666668</v>
      </c>
      <c r="Q9" s="26"/>
      <c r="R9" s="26"/>
      <c r="S9" s="26"/>
      <c r="T9" s="26"/>
      <c r="U9" s="26"/>
      <c r="V9" s="26"/>
      <c r="W9" s="26"/>
    </row>
    <row r="10" spans="1:23" ht="44.25" customHeight="1" x14ac:dyDescent="0.25">
      <c r="A10" s="26"/>
      <c r="B10" s="26"/>
      <c r="C10" s="26"/>
      <c r="D10" s="26"/>
      <c r="E10" s="57" t="s">
        <v>10</v>
      </c>
      <c r="F10" s="58"/>
      <c r="G10" s="6">
        <v>7</v>
      </c>
      <c r="H10" s="15">
        <f t="shared" si="0"/>
        <v>58.333333333333336</v>
      </c>
      <c r="I10" s="10"/>
      <c r="J10" s="26"/>
      <c r="K10" s="57" t="s">
        <v>15</v>
      </c>
      <c r="L10" s="99"/>
      <c r="M10" s="99"/>
      <c r="N10" s="52">
        <v>3</v>
      </c>
      <c r="O10" s="53"/>
      <c r="P10" s="23">
        <f t="shared" si="1"/>
        <v>25</v>
      </c>
      <c r="Q10" s="26"/>
      <c r="R10" s="26"/>
      <c r="S10" s="26"/>
      <c r="T10" s="26"/>
      <c r="U10" s="26"/>
      <c r="V10" s="26"/>
      <c r="W10" s="26"/>
    </row>
    <row r="11" spans="1:23" ht="15.75" thickBot="1" x14ac:dyDescent="0.3">
      <c r="A11" s="26"/>
      <c r="B11" s="26"/>
      <c r="C11" s="26"/>
      <c r="D11" s="26"/>
      <c r="E11" s="42" t="s">
        <v>63</v>
      </c>
      <c r="F11" s="43"/>
      <c r="G11" s="16">
        <v>1</v>
      </c>
      <c r="H11" s="17">
        <f t="shared" si="0"/>
        <v>8.3333333333333339</v>
      </c>
      <c r="I11" s="10"/>
      <c r="J11" s="26"/>
      <c r="K11" s="66" t="s">
        <v>12</v>
      </c>
      <c r="L11" s="58"/>
      <c r="M11" s="58"/>
      <c r="N11" s="52">
        <v>3</v>
      </c>
      <c r="O11" s="53"/>
      <c r="P11" s="23">
        <f t="shared" si="1"/>
        <v>25</v>
      </c>
      <c r="Q11" s="26"/>
      <c r="R11" s="26"/>
      <c r="S11" s="26"/>
      <c r="T11" s="26"/>
      <c r="U11" s="26"/>
      <c r="V11" s="26"/>
      <c r="W11" s="26"/>
    </row>
    <row r="12" spans="1:23" ht="15.75" thickBot="1" x14ac:dyDescent="0.3">
      <c r="A12" s="26"/>
      <c r="B12" s="26"/>
      <c r="C12" s="26"/>
      <c r="D12" s="26"/>
      <c r="E12" s="98"/>
      <c r="F12" s="98"/>
      <c r="G12" s="26"/>
      <c r="H12" s="26"/>
      <c r="I12" s="26"/>
      <c r="J12" s="26"/>
      <c r="K12" s="42" t="s">
        <v>14</v>
      </c>
      <c r="L12" s="43"/>
      <c r="M12" s="43"/>
      <c r="N12" s="54">
        <f>N8+N9+N10+N11</f>
        <v>12</v>
      </c>
      <c r="O12" s="55"/>
      <c r="P12" s="17">
        <f>P8+P9+P10+P11</f>
        <v>100</v>
      </c>
      <c r="Q12" s="26"/>
      <c r="R12" s="26"/>
      <c r="S12" s="26"/>
      <c r="T12" s="26"/>
      <c r="U12" s="26"/>
      <c r="V12" s="26"/>
      <c r="W12" s="26"/>
    </row>
    <row r="13" spans="1:23" x14ac:dyDescent="0.25">
      <c r="A13" s="26"/>
      <c r="B13" s="26"/>
      <c r="C13" s="26"/>
      <c r="D13" s="26"/>
      <c r="E13" s="98"/>
      <c r="F13" s="9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ht="15.75" thickBo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4.25" customHeight="1" x14ac:dyDescent="0.25">
      <c r="A15" s="67" t="s">
        <v>23</v>
      </c>
      <c r="B15" s="68"/>
      <c r="C15" s="68"/>
      <c r="D15" s="69"/>
      <c r="E15" s="26"/>
      <c r="F15" s="112" t="s">
        <v>24</v>
      </c>
      <c r="G15" s="113"/>
      <c r="H15" s="114"/>
      <c r="I15" s="4"/>
      <c r="J15" s="26"/>
      <c r="K15" s="106" t="s">
        <v>29</v>
      </c>
      <c r="L15" s="107"/>
      <c r="M15" s="107"/>
      <c r="N15" s="108"/>
      <c r="O15" s="9"/>
      <c r="P15" s="44" t="s">
        <v>45</v>
      </c>
      <c r="Q15" s="45"/>
      <c r="R15" s="45"/>
      <c r="S15" s="45"/>
      <c r="T15" s="46"/>
      <c r="U15" s="26"/>
      <c r="V15" s="26"/>
      <c r="W15" s="26"/>
    </row>
    <row r="16" spans="1:23" x14ac:dyDescent="0.25">
      <c r="A16" s="70"/>
      <c r="B16" s="71"/>
      <c r="C16" s="71"/>
      <c r="D16" s="72"/>
      <c r="E16" s="26"/>
      <c r="F16" s="115"/>
      <c r="G16" s="116"/>
      <c r="H16" s="117"/>
      <c r="I16" s="4"/>
      <c r="J16" s="26"/>
      <c r="K16" s="109"/>
      <c r="L16" s="110"/>
      <c r="M16" s="110"/>
      <c r="N16" s="111"/>
      <c r="O16" s="9"/>
      <c r="P16" s="47"/>
      <c r="Q16" s="48"/>
      <c r="R16" s="48"/>
      <c r="S16" s="48"/>
      <c r="T16" s="49"/>
      <c r="U16" s="26"/>
      <c r="V16" s="26"/>
      <c r="W16" s="26"/>
    </row>
    <row r="17" spans="1:23" ht="30" x14ac:dyDescent="0.25">
      <c r="A17" s="70"/>
      <c r="B17" s="71"/>
      <c r="C17" s="71"/>
      <c r="D17" s="72"/>
      <c r="E17" s="26"/>
      <c r="F17" s="118"/>
      <c r="G17" s="119"/>
      <c r="H17" s="120"/>
      <c r="I17" s="4"/>
      <c r="J17" s="26"/>
      <c r="K17" s="57" t="s">
        <v>30</v>
      </c>
      <c r="L17" s="99"/>
      <c r="M17" s="2" t="s">
        <v>4</v>
      </c>
      <c r="N17" s="14" t="s">
        <v>65</v>
      </c>
      <c r="O17" s="9"/>
      <c r="P17" s="47"/>
      <c r="Q17" s="48"/>
      <c r="R17" s="48"/>
      <c r="S17" s="48"/>
      <c r="T17" s="49"/>
      <c r="U17" s="26"/>
      <c r="V17" s="26"/>
      <c r="W17" s="26"/>
    </row>
    <row r="18" spans="1:23" ht="28.5" customHeight="1" x14ac:dyDescent="0.25">
      <c r="A18" s="100" t="s">
        <v>2</v>
      </c>
      <c r="B18" s="101"/>
      <c r="C18" s="7" t="s">
        <v>4</v>
      </c>
      <c r="D18" s="14" t="s">
        <v>50</v>
      </c>
      <c r="E18" s="26"/>
      <c r="F18" s="13" t="s">
        <v>2</v>
      </c>
      <c r="G18" s="2" t="s">
        <v>4</v>
      </c>
      <c r="H18" s="14" t="s">
        <v>65</v>
      </c>
      <c r="I18" s="4"/>
      <c r="J18" s="26"/>
      <c r="K18" s="59" t="s">
        <v>31</v>
      </c>
      <c r="L18" s="56"/>
      <c r="M18" s="6">
        <v>0</v>
      </c>
      <c r="N18" s="15">
        <f>(M18*100)/12</f>
        <v>0</v>
      </c>
      <c r="O18" s="27"/>
      <c r="P18" s="57" t="s">
        <v>81</v>
      </c>
      <c r="Q18" s="58"/>
      <c r="R18" s="58" t="s">
        <v>4</v>
      </c>
      <c r="S18" s="58"/>
      <c r="T18" s="14" t="s">
        <v>65</v>
      </c>
      <c r="U18" s="26"/>
      <c r="V18" s="26"/>
      <c r="W18" s="26"/>
    </row>
    <row r="19" spans="1:23" x14ac:dyDescent="0.25">
      <c r="A19" s="102" t="s">
        <v>17</v>
      </c>
      <c r="B19" s="103"/>
      <c r="C19" s="28">
        <v>12</v>
      </c>
      <c r="D19" s="29">
        <f>(C19*100)/12</f>
        <v>100</v>
      </c>
      <c r="E19" s="26"/>
      <c r="F19" s="20" t="s">
        <v>25</v>
      </c>
      <c r="G19" s="6">
        <v>6</v>
      </c>
      <c r="H19" s="15">
        <f>(G19*100)/12</f>
        <v>50</v>
      </c>
      <c r="I19" s="10"/>
      <c r="J19" s="26"/>
      <c r="K19" s="59" t="s">
        <v>32</v>
      </c>
      <c r="L19" s="56"/>
      <c r="M19" s="6">
        <v>9</v>
      </c>
      <c r="N19" s="15">
        <f t="shared" ref="N19:N23" si="2">(M19*100)/12</f>
        <v>75</v>
      </c>
      <c r="O19" s="27"/>
      <c r="P19" s="59">
        <v>1</v>
      </c>
      <c r="Q19" s="56"/>
      <c r="R19" s="56">
        <v>3</v>
      </c>
      <c r="S19" s="56"/>
      <c r="T19" s="15">
        <f>(R19*100)/12</f>
        <v>25</v>
      </c>
      <c r="U19" s="26"/>
      <c r="V19" s="26"/>
      <c r="W19" s="26"/>
    </row>
    <row r="20" spans="1:23" x14ac:dyDescent="0.25">
      <c r="A20" s="102" t="s">
        <v>18</v>
      </c>
      <c r="B20" s="103"/>
      <c r="C20" s="28">
        <v>12</v>
      </c>
      <c r="D20" s="29">
        <f t="shared" ref="D20:D25" si="3">(C20*100)/12</f>
        <v>100</v>
      </c>
      <c r="E20" s="26"/>
      <c r="F20" s="20" t="s">
        <v>26</v>
      </c>
      <c r="G20" s="6">
        <v>3</v>
      </c>
      <c r="H20" s="15">
        <f t="shared" ref="H20:H22" si="4">(G20*100)/12</f>
        <v>25</v>
      </c>
      <c r="I20" s="10"/>
      <c r="J20" s="26"/>
      <c r="K20" s="59" t="s">
        <v>33</v>
      </c>
      <c r="L20" s="56"/>
      <c r="M20" s="6">
        <v>3</v>
      </c>
      <c r="N20" s="15">
        <f t="shared" si="2"/>
        <v>25</v>
      </c>
      <c r="O20" s="27"/>
      <c r="P20" s="59">
        <v>2</v>
      </c>
      <c r="Q20" s="56"/>
      <c r="R20" s="56">
        <v>7</v>
      </c>
      <c r="S20" s="56"/>
      <c r="T20" s="15">
        <f t="shared" ref="T20:T22" si="5">(R20*100)/12</f>
        <v>58.333333333333336</v>
      </c>
      <c r="U20" s="26"/>
      <c r="V20" s="26"/>
      <c r="W20" s="26"/>
    </row>
    <row r="21" spans="1:23" x14ac:dyDescent="0.25">
      <c r="A21" s="102" t="s">
        <v>19</v>
      </c>
      <c r="B21" s="103"/>
      <c r="C21" s="28">
        <v>10</v>
      </c>
      <c r="D21" s="29">
        <f t="shared" si="3"/>
        <v>83.333333333333329</v>
      </c>
      <c r="E21" s="26"/>
      <c r="F21" s="20" t="s">
        <v>27</v>
      </c>
      <c r="G21" s="6">
        <v>2</v>
      </c>
      <c r="H21" s="15">
        <f t="shared" si="4"/>
        <v>16.666666666666668</v>
      </c>
      <c r="I21" s="10"/>
      <c r="J21" s="26"/>
      <c r="K21" s="59" t="s">
        <v>34</v>
      </c>
      <c r="L21" s="56"/>
      <c r="M21" s="6">
        <v>0</v>
      </c>
      <c r="N21" s="15">
        <f t="shared" si="2"/>
        <v>0</v>
      </c>
      <c r="O21" s="27"/>
      <c r="P21" s="59">
        <v>3</v>
      </c>
      <c r="Q21" s="56"/>
      <c r="R21" s="56">
        <v>1</v>
      </c>
      <c r="S21" s="56"/>
      <c r="T21" s="15">
        <f t="shared" si="5"/>
        <v>8.3333333333333339</v>
      </c>
      <c r="U21" s="26"/>
      <c r="V21" s="26"/>
      <c r="W21" s="26"/>
    </row>
    <row r="22" spans="1:23" x14ac:dyDescent="0.25">
      <c r="A22" s="102" t="s">
        <v>20</v>
      </c>
      <c r="B22" s="103"/>
      <c r="C22" s="28">
        <v>9</v>
      </c>
      <c r="D22" s="29">
        <f t="shared" si="3"/>
        <v>75</v>
      </c>
      <c r="E22" s="26"/>
      <c r="F22" s="20" t="s">
        <v>28</v>
      </c>
      <c r="G22" s="6">
        <v>1</v>
      </c>
      <c r="H22" s="15">
        <f t="shared" si="4"/>
        <v>8.3333333333333339</v>
      </c>
      <c r="I22" s="10"/>
      <c r="J22" s="26"/>
      <c r="K22" s="59" t="s">
        <v>35</v>
      </c>
      <c r="L22" s="56"/>
      <c r="M22" s="6">
        <v>0</v>
      </c>
      <c r="N22" s="15">
        <f t="shared" si="2"/>
        <v>0</v>
      </c>
      <c r="O22" s="27"/>
      <c r="P22" s="59">
        <v>4</v>
      </c>
      <c r="Q22" s="56"/>
      <c r="R22" s="56">
        <v>1</v>
      </c>
      <c r="S22" s="56"/>
      <c r="T22" s="15">
        <f t="shared" si="5"/>
        <v>8.3333333333333339</v>
      </c>
      <c r="U22" s="26"/>
      <c r="V22" s="26"/>
      <c r="W22" s="26"/>
    </row>
    <row r="23" spans="1:23" ht="15.75" thickBot="1" x14ac:dyDescent="0.3">
      <c r="A23" s="102" t="s">
        <v>21</v>
      </c>
      <c r="B23" s="103"/>
      <c r="C23" s="28">
        <v>1</v>
      </c>
      <c r="D23" s="29">
        <f t="shared" si="3"/>
        <v>8.3333333333333339</v>
      </c>
      <c r="E23" s="26"/>
      <c r="F23" s="21" t="s">
        <v>3</v>
      </c>
      <c r="G23" s="16">
        <f>G19+G20+G21+G22</f>
        <v>12</v>
      </c>
      <c r="H23" s="17">
        <f>H19+H20+H21+H22</f>
        <v>100</v>
      </c>
      <c r="I23" s="10"/>
      <c r="J23" s="26"/>
      <c r="K23" s="59" t="s">
        <v>36</v>
      </c>
      <c r="L23" s="56"/>
      <c r="M23" s="6">
        <v>0</v>
      </c>
      <c r="N23" s="15">
        <f t="shared" si="2"/>
        <v>0</v>
      </c>
      <c r="O23" s="27"/>
      <c r="P23" s="42" t="s">
        <v>62</v>
      </c>
      <c r="Q23" s="43"/>
      <c r="R23" s="133">
        <f>R19+R20+R21+R22</f>
        <v>12</v>
      </c>
      <c r="S23" s="133"/>
      <c r="T23" s="17">
        <f>(R23*100)/12</f>
        <v>100</v>
      </c>
      <c r="U23" s="26"/>
      <c r="V23" s="26"/>
      <c r="W23" s="26"/>
    </row>
    <row r="24" spans="1:23" ht="15.75" thickBot="1" x14ac:dyDescent="0.3">
      <c r="A24" s="102" t="s">
        <v>22</v>
      </c>
      <c r="B24" s="103"/>
      <c r="C24" s="28">
        <v>2</v>
      </c>
      <c r="D24" s="29">
        <f t="shared" si="3"/>
        <v>16.666666666666668</v>
      </c>
      <c r="E24" s="26"/>
      <c r="F24" s="26"/>
      <c r="G24" s="98"/>
      <c r="H24" s="98"/>
      <c r="I24" s="26"/>
      <c r="J24" s="26"/>
      <c r="K24" s="42" t="s">
        <v>3</v>
      </c>
      <c r="L24" s="43"/>
      <c r="M24" s="16">
        <f>M18+M19+M20+M21+M22+M23</f>
        <v>12</v>
      </c>
      <c r="N24" s="17">
        <f>N18+N19+N21+N20+N22+N23</f>
        <v>100</v>
      </c>
      <c r="O24" s="27"/>
      <c r="P24" s="98"/>
      <c r="Q24" s="98"/>
      <c r="R24" s="134"/>
      <c r="S24" s="134"/>
      <c r="T24" s="26"/>
      <c r="U24" s="26"/>
      <c r="V24" s="26"/>
      <c r="W24" s="26"/>
    </row>
    <row r="25" spans="1:23" ht="15.75" thickBot="1" x14ac:dyDescent="0.3">
      <c r="A25" s="104" t="s">
        <v>64</v>
      </c>
      <c r="B25" s="105"/>
      <c r="C25" s="30">
        <v>3</v>
      </c>
      <c r="D25" s="31">
        <f t="shared" si="3"/>
        <v>25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5.75" thickBo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ht="15" customHeight="1" x14ac:dyDescent="0.25">
      <c r="A28" s="83" t="s">
        <v>46</v>
      </c>
      <c r="B28" s="84"/>
      <c r="C28" s="85"/>
      <c r="D28" s="26"/>
      <c r="E28" s="26"/>
      <c r="F28" s="121" t="s">
        <v>47</v>
      </c>
      <c r="G28" s="122"/>
      <c r="H28" s="123"/>
      <c r="I28" s="4"/>
      <c r="J28" s="26"/>
      <c r="K28" s="127" t="s">
        <v>48</v>
      </c>
      <c r="L28" s="128"/>
      <c r="M28" s="128"/>
      <c r="N28" s="129"/>
      <c r="O28" s="4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86"/>
      <c r="B29" s="87"/>
      <c r="C29" s="88"/>
      <c r="D29" s="26"/>
      <c r="E29" s="26"/>
      <c r="F29" s="124"/>
      <c r="G29" s="125"/>
      <c r="H29" s="126"/>
      <c r="I29" s="4"/>
      <c r="J29" s="26"/>
      <c r="K29" s="130"/>
      <c r="L29" s="131"/>
      <c r="M29" s="131"/>
      <c r="N29" s="132"/>
      <c r="O29" s="4"/>
      <c r="P29" s="26"/>
      <c r="Q29" s="26"/>
      <c r="R29" s="26"/>
      <c r="S29" s="26"/>
      <c r="T29" s="26"/>
      <c r="U29" s="26"/>
      <c r="V29" s="26"/>
      <c r="W29" s="26"/>
    </row>
    <row r="30" spans="1:23" ht="30" x14ac:dyDescent="0.25">
      <c r="A30" s="13" t="s">
        <v>37</v>
      </c>
      <c r="B30" s="2" t="s">
        <v>4</v>
      </c>
      <c r="C30" s="14" t="s">
        <v>50</v>
      </c>
      <c r="D30" s="26"/>
      <c r="E30" s="26"/>
      <c r="F30" s="12" t="s">
        <v>40</v>
      </c>
      <c r="G30" s="3" t="s">
        <v>4</v>
      </c>
      <c r="H30" s="14" t="s">
        <v>65</v>
      </c>
      <c r="I30" s="9"/>
      <c r="J30" s="26"/>
      <c r="K30" s="57" t="s">
        <v>41</v>
      </c>
      <c r="L30" s="99"/>
      <c r="M30" s="2" t="s">
        <v>4</v>
      </c>
      <c r="N30" s="14" t="s">
        <v>65</v>
      </c>
      <c r="O30" s="4"/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A31" s="12" t="s">
        <v>38</v>
      </c>
      <c r="B31" s="3">
        <v>2</v>
      </c>
      <c r="C31" s="15">
        <f>(B31*100)/12</f>
        <v>16.666666666666668</v>
      </c>
      <c r="D31" s="26"/>
      <c r="E31" s="26"/>
      <c r="F31" s="20" t="s">
        <v>52</v>
      </c>
      <c r="G31" s="6">
        <v>1</v>
      </c>
      <c r="H31" s="15">
        <f>(G31*100)/12</f>
        <v>8.3333333333333339</v>
      </c>
      <c r="I31" s="27"/>
      <c r="J31" s="26"/>
      <c r="K31" s="73">
        <v>1</v>
      </c>
      <c r="L31" s="74"/>
      <c r="M31" s="5">
        <v>1</v>
      </c>
      <c r="N31" s="23">
        <f>(M31*100)/12</f>
        <v>8.3333333333333339</v>
      </c>
      <c r="O31" s="32"/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A32" s="12" t="s">
        <v>39</v>
      </c>
      <c r="B32" s="3">
        <v>10</v>
      </c>
      <c r="C32" s="15">
        <f>(B32*100)/12</f>
        <v>83.333333333333329</v>
      </c>
      <c r="D32" s="26"/>
      <c r="E32" s="26"/>
      <c r="F32" s="20" t="s">
        <v>53</v>
      </c>
      <c r="G32" s="6">
        <v>1</v>
      </c>
      <c r="H32" s="15">
        <f t="shared" ref="H32:H39" si="6">(G32*100)/12</f>
        <v>8.3333333333333339</v>
      </c>
      <c r="I32" s="27"/>
      <c r="J32" s="26"/>
      <c r="K32" s="73">
        <v>2</v>
      </c>
      <c r="L32" s="74"/>
      <c r="M32" s="5">
        <v>2</v>
      </c>
      <c r="N32" s="23">
        <f t="shared" ref="N32:N41" si="7">(M32*100)/12</f>
        <v>16.666666666666668</v>
      </c>
      <c r="O32" s="32"/>
      <c r="P32" s="26"/>
      <c r="Q32" s="26"/>
      <c r="R32" s="26"/>
      <c r="S32" s="26"/>
      <c r="T32" s="26"/>
      <c r="U32" s="26"/>
      <c r="V32" s="26"/>
      <c r="W32" s="26"/>
    </row>
    <row r="33" spans="1:23" ht="15.75" thickBot="1" x14ac:dyDescent="0.3">
      <c r="A33" s="33" t="s">
        <v>3</v>
      </c>
      <c r="B33" s="34">
        <f>B31+B32</f>
        <v>12</v>
      </c>
      <c r="C33" s="17">
        <f>C31+C32</f>
        <v>100</v>
      </c>
      <c r="D33" s="26"/>
      <c r="E33" s="26"/>
      <c r="F33" s="20" t="s">
        <v>54</v>
      </c>
      <c r="G33" s="6">
        <v>1</v>
      </c>
      <c r="H33" s="15">
        <f t="shared" si="6"/>
        <v>8.3333333333333339</v>
      </c>
      <c r="I33" s="27"/>
      <c r="J33" s="26"/>
      <c r="K33" s="73">
        <v>3</v>
      </c>
      <c r="L33" s="74"/>
      <c r="M33" s="5">
        <v>2</v>
      </c>
      <c r="N33" s="23">
        <f t="shared" si="7"/>
        <v>16.666666666666668</v>
      </c>
      <c r="O33" s="32"/>
      <c r="P33" s="26"/>
      <c r="Q33" s="26"/>
      <c r="R33" s="26"/>
      <c r="S33" s="26"/>
      <c r="T33" s="26"/>
      <c r="U33" s="26"/>
      <c r="V33" s="26"/>
      <c r="W33" s="26"/>
    </row>
    <row r="34" spans="1:23" x14ac:dyDescent="0.25">
      <c r="A34" s="26"/>
      <c r="B34" s="26"/>
      <c r="C34" s="26"/>
      <c r="D34" s="26"/>
      <c r="E34" s="26"/>
      <c r="F34" s="20" t="s">
        <v>55</v>
      </c>
      <c r="G34" s="6">
        <v>3</v>
      </c>
      <c r="H34" s="15">
        <f t="shared" si="6"/>
        <v>25</v>
      </c>
      <c r="I34" s="27"/>
      <c r="J34" s="26"/>
      <c r="K34" s="73">
        <v>4</v>
      </c>
      <c r="L34" s="74"/>
      <c r="M34" s="5">
        <v>4</v>
      </c>
      <c r="N34" s="23">
        <f t="shared" si="7"/>
        <v>33.333333333333336</v>
      </c>
      <c r="O34" s="32"/>
      <c r="P34" s="26"/>
      <c r="Q34" s="26"/>
      <c r="R34" s="26"/>
      <c r="S34" s="26"/>
      <c r="T34" s="26"/>
      <c r="U34" s="26"/>
      <c r="V34" s="26"/>
      <c r="W34" s="26"/>
    </row>
    <row r="35" spans="1:23" x14ac:dyDescent="0.25">
      <c r="A35" s="26"/>
      <c r="B35" s="26"/>
      <c r="C35" s="26"/>
      <c r="D35" s="26"/>
      <c r="E35" s="26"/>
      <c r="F35" s="20" t="s">
        <v>56</v>
      </c>
      <c r="G35" s="6">
        <v>1</v>
      </c>
      <c r="H35" s="15">
        <f t="shared" si="6"/>
        <v>8.3333333333333339</v>
      </c>
      <c r="I35" s="27"/>
      <c r="J35" s="26"/>
      <c r="K35" s="73">
        <v>5</v>
      </c>
      <c r="L35" s="74"/>
      <c r="M35" s="5">
        <v>2</v>
      </c>
      <c r="N35" s="23">
        <f t="shared" si="7"/>
        <v>16.666666666666668</v>
      </c>
      <c r="O35" s="32"/>
      <c r="P35" s="26"/>
      <c r="Q35" s="26"/>
      <c r="R35" s="26"/>
      <c r="S35" s="26"/>
      <c r="T35" s="26"/>
      <c r="U35" s="26"/>
      <c r="V35" s="26"/>
      <c r="W35" s="26"/>
    </row>
    <row r="36" spans="1:23" x14ac:dyDescent="0.25">
      <c r="A36" s="26"/>
      <c r="B36" s="26"/>
      <c r="C36" s="26"/>
      <c r="D36" s="26"/>
      <c r="E36" s="26"/>
      <c r="F36" s="20" t="s">
        <v>57</v>
      </c>
      <c r="G36" s="6">
        <v>1</v>
      </c>
      <c r="H36" s="15">
        <f t="shared" si="6"/>
        <v>8.3333333333333339</v>
      </c>
      <c r="I36" s="27"/>
      <c r="J36" s="26"/>
      <c r="K36" s="73">
        <v>6</v>
      </c>
      <c r="L36" s="74"/>
      <c r="M36" s="5">
        <v>0</v>
      </c>
      <c r="N36" s="23">
        <f t="shared" si="7"/>
        <v>0</v>
      </c>
      <c r="O36" s="32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26"/>
      <c r="B37" s="26"/>
      <c r="C37" s="26"/>
      <c r="D37" s="26"/>
      <c r="E37" s="26"/>
      <c r="F37" s="20" t="s">
        <v>58</v>
      </c>
      <c r="G37" s="6">
        <v>2</v>
      </c>
      <c r="H37" s="15">
        <f t="shared" si="6"/>
        <v>16.666666666666668</v>
      </c>
      <c r="I37" s="27"/>
      <c r="J37" s="26"/>
      <c r="K37" s="73">
        <v>7</v>
      </c>
      <c r="L37" s="74"/>
      <c r="M37" s="5">
        <v>1</v>
      </c>
      <c r="N37" s="23">
        <f t="shared" si="7"/>
        <v>8.3333333333333339</v>
      </c>
      <c r="O37" s="32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26"/>
      <c r="B38" s="26"/>
      <c r="C38" s="26"/>
      <c r="D38" s="26"/>
      <c r="E38" s="26"/>
      <c r="F38" s="20" t="s">
        <v>59</v>
      </c>
      <c r="G38" s="6">
        <v>1</v>
      </c>
      <c r="H38" s="15">
        <f t="shared" si="6"/>
        <v>8.3333333333333339</v>
      </c>
      <c r="I38" s="27"/>
      <c r="J38" s="26"/>
      <c r="K38" s="73">
        <v>8</v>
      </c>
      <c r="L38" s="74"/>
      <c r="M38" s="5">
        <v>0</v>
      </c>
      <c r="N38" s="23">
        <f t="shared" si="7"/>
        <v>0</v>
      </c>
      <c r="O38" s="32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26"/>
      <c r="B39" s="26"/>
      <c r="C39" s="26"/>
      <c r="D39" s="26"/>
      <c r="E39" s="26"/>
      <c r="F39" s="20" t="s">
        <v>60</v>
      </c>
      <c r="G39" s="6">
        <v>1</v>
      </c>
      <c r="H39" s="15">
        <f t="shared" si="6"/>
        <v>8.3333333333333339</v>
      </c>
      <c r="I39" s="27"/>
      <c r="J39" s="26"/>
      <c r="K39" s="73">
        <v>9</v>
      </c>
      <c r="L39" s="74"/>
      <c r="M39" s="5">
        <v>0</v>
      </c>
      <c r="N39" s="23">
        <f t="shared" si="7"/>
        <v>0</v>
      </c>
      <c r="O39" s="32"/>
      <c r="P39" s="26"/>
      <c r="Q39" s="26"/>
      <c r="R39" s="26"/>
      <c r="S39" s="26"/>
      <c r="T39" s="26"/>
      <c r="U39" s="26"/>
      <c r="V39" s="26"/>
      <c r="W39" s="26"/>
    </row>
    <row r="40" spans="1:23" ht="15.75" thickBot="1" x14ac:dyDescent="0.3">
      <c r="A40" s="26"/>
      <c r="B40" s="26"/>
      <c r="C40" s="26"/>
      <c r="D40" s="26"/>
      <c r="E40" s="26"/>
      <c r="F40" s="21" t="s">
        <v>3</v>
      </c>
      <c r="G40" s="16">
        <f>G31+G32+G33+G34+G35+G36+G37+G38+G39</f>
        <v>12</v>
      </c>
      <c r="H40" s="22">
        <f>H31+H32+H33+H34+H35+H36+H37+H38+H39</f>
        <v>100</v>
      </c>
      <c r="I40" s="27"/>
      <c r="J40" s="26"/>
      <c r="K40" s="73">
        <v>10</v>
      </c>
      <c r="L40" s="74"/>
      <c r="M40" s="5">
        <v>0</v>
      </c>
      <c r="N40" s="23">
        <f t="shared" si="7"/>
        <v>0</v>
      </c>
      <c r="O40" s="32"/>
      <c r="P40" s="26"/>
      <c r="Q40" s="26"/>
      <c r="R40" s="26"/>
      <c r="S40" s="26"/>
      <c r="T40" s="26"/>
      <c r="U40" s="26"/>
      <c r="V40" s="26"/>
      <c r="W40" s="26"/>
    </row>
    <row r="41" spans="1:23" ht="15.75" thickBot="1" x14ac:dyDescent="0.3">
      <c r="A41" s="26"/>
      <c r="B41" s="26"/>
      <c r="C41" s="26"/>
      <c r="D41" s="26"/>
      <c r="E41" s="26"/>
      <c r="F41" s="26"/>
      <c r="G41" s="26"/>
      <c r="H41" s="26"/>
      <c r="I41" s="27"/>
      <c r="J41" s="26"/>
      <c r="K41" s="75" t="s">
        <v>14</v>
      </c>
      <c r="L41" s="76"/>
      <c r="M41" s="35">
        <f>M31+M32+M33+M34+M35+M36+M37+M38+M39+M40</f>
        <v>12</v>
      </c>
      <c r="N41" s="25">
        <f t="shared" si="7"/>
        <v>100</v>
      </c>
      <c r="O41" s="32"/>
      <c r="P41" s="26"/>
      <c r="Q41" s="26"/>
      <c r="R41" s="26"/>
      <c r="S41" s="26"/>
      <c r="T41" s="26"/>
      <c r="U41" s="26"/>
      <c r="V41" s="26"/>
      <c r="W41" s="26"/>
    </row>
    <row r="42" spans="1:2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</sheetData>
  <mergeCells count="73">
    <mergeCell ref="K39:L39"/>
    <mergeCell ref="R18:S18"/>
    <mergeCell ref="R19:S19"/>
    <mergeCell ref="K36:L36"/>
    <mergeCell ref="K37:L37"/>
    <mergeCell ref="K38:L38"/>
    <mergeCell ref="K33:L33"/>
    <mergeCell ref="K34:L34"/>
    <mergeCell ref="K35:L35"/>
    <mergeCell ref="K30:L30"/>
    <mergeCell ref="K31:L31"/>
    <mergeCell ref="K32:L32"/>
    <mergeCell ref="R23:S23"/>
    <mergeCell ref="P24:Q24"/>
    <mergeCell ref="R24:S24"/>
    <mergeCell ref="R20:S20"/>
    <mergeCell ref="F28:H29"/>
    <mergeCell ref="K28:N29"/>
    <mergeCell ref="K20:L20"/>
    <mergeCell ref="K21:L21"/>
    <mergeCell ref="K22:L22"/>
    <mergeCell ref="G24:H24"/>
    <mergeCell ref="K23:L23"/>
    <mergeCell ref="K24:L24"/>
    <mergeCell ref="K17:L17"/>
    <mergeCell ref="K15:N16"/>
    <mergeCell ref="K18:L18"/>
    <mergeCell ref="K19:L19"/>
    <mergeCell ref="F15:H17"/>
    <mergeCell ref="A18:B18"/>
    <mergeCell ref="A24:B24"/>
    <mergeCell ref="A25:B25"/>
    <mergeCell ref="A19:B19"/>
    <mergeCell ref="A20:B20"/>
    <mergeCell ref="A21:B21"/>
    <mergeCell ref="A22:B22"/>
    <mergeCell ref="A23:B23"/>
    <mergeCell ref="K11:M11"/>
    <mergeCell ref="K12:M12"/>
    <mergeCell ref="K7:M7"/>
    <mergeCell ref="K8:M8"/>
    <mergeCell ref="K9:M9"/>
    <mergeCell ref="E4:H5"/>
    <mergeCell ref="E6:F6"/>
    <mergeCell ref="A15:D17"/>
    <mergeCell ref="K40:L40"/>
    <mergeCell ref="K41:L41"/>
    <mergeCell ref="A4:C5"/>
    <mergeCell ref="A28:C29"/>
    <mergeCell ref="K4:P6"/>
    <mergeCell ref="E13:F13"/>
    <mergeCell ref="E10:F10"/>
    <mergeCell ref="E11:F11"/>
    <mergeCell ref="E12:F12"/>
    <mergeCell ref="E7:F7"/>
    <mergeCell ref="E8:F8"/>
    <mergeCell ref="E9:F9"/>
    <mergeCell ref="K10:M10"/>
    <mergeCell ref="P23:Q23"/>
    <mergeCell ref="P15:T17"/>
    <mergeCell ref="N7:O7"/>
    <mergeCell ref="N8:O8"/>
    <mergeCell ref="N9:O9"/>
    <mergeCell ref="N10:O10"/>
    <mergeCell ref="N11:O11"/>
    <mergeCell ref="N12:O12"/>
    <mergeCell ref="R21:S21"/>
    <mergeCell ref="R22:S22"/>
    <mergeCell ref="P18:Q18"/>
    <mergeCell ref="P19:Q19"/>
    <mergeCell ref="P20:Q20"/>
    <mergeCell ref="P21:Q21"/>
    <mergeCell ref="P22:Q2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opLeftCell="A19" workbookViewId="0">
      <selection activeCell="I30" sqref="I30"/>
    </sheetView>
  </sheetViews>
  <sheetFormatPr baseColWidth="10" defaultRowHeight="15" x14ac:dyDescent="0.25"/>
  <cols>
    <col min="2" max="2" width="17.5703125" customWidth="1"/>
    <col min="3" max="3" width="14.5703125" customWidth="1"/>
    <col min="4" max="4" width="15.7109375" customWidth="1"/>
    <col min="5" max="5" width="7.42578125" customWidth="1"/>
    <col min="6" max="6" width="14.140625" customWidth="1"/>
    <col min="7" max="7" width="18.140625" customWidth="1"/>
    <col min="8" max="8" width="14.85546875" customWidth="1"/>
    <col min="13" max="13" width="15.28515625" customWidth="1"/>
    <col min="14" max="14" width="15.42578125" customWidth="1"/>
    <col min="15" max="15" width="8.85546875" customWidth="1"/>
    <col min="16" max="16" width="17.140625" customWidth="1"/>
    <col min="17" max="17" width="7.7109375" customWidth="1"/>
    <col min="19" max="19" width="6.7109375" customWidth="1"/>
    <col min="20" max="20" width="14" customWidth="1"/>
  </cols>
  <sheetData>
    <row r="2" spans="1:20" ht="15.75" thickBot="1" x14ac:dyDescent="0.3"/>
    <row r="3" spans="1:20" x14ac:dyDescent="0.25">
      <c r="A3" s="77" t="s">
        <v>5</v>
      </c>
      <c r="B3" s="78"/>
      <c r="C3" s="79"/>
      <c r="D3" s="26"/>
      <c r="E3" s="60" t="s">
        <v>6</v>
      </c>
      <c r="F3" s="61"/>
      <c r="G3" s="61"/>
      <c r="H3" s="62"/>
      <c r="I3" s="4"/>
      <c r="J3" s="26"/>
      <c r="K3" s="89" t="s">
        <v>16</v>
      </c>
      <c r="L3" s="90"/>
      <c r="M3" s="90"/>
      <c r="N3" s="90"/>
      <c r="O3" s="90"/>
      <c r="P3" s="91"/>
      <c r="Q3" s="26"/>
      <c r="R3" s="26"/>
      <c r="S3" s="26"/>
      <c r="T3" s="26"/>
    </row>
    <row r="4" spans="1:20" x14ac:dyDescent="0.25">
      <c r="A4" s="80"/>
      <c r="B4" s="81"/>
      <c r="C4" s="82"/>
      <c r="D4" s="26"/>
      <c r="E4" s="63"/>
      <c r="F4" s="64"/>
      <c r="G4" s="64"/>
      <c r="H4" s="65"/>
      <c r="I4" s="4"/>
      <c r="J4" s="26"/>
      <c r="K4" s="92"/>
      <c r="L4" s="93"/>
      <c r="M4" s="93"/>
      <c r="N4" s="93"/>
      <c r="O4" s="93"/>
      <c r="P4" s="94"/>
      <c r="Q4" s="26"/>
      <c r="R4" s="26"/>
      <c r="S4" s="26"/>
      <c r="T4" s="26"/>
    </row>
    <row r="5" spans="1:20" ht="26.25" customHeight="1" x14ac:dyDescent="0.25">
      <c r="A5" s="12" t="s">
        <v>2</v>
      </c>
      <c r="B5" s="3" t="s">
        <v>4</v>
      </c>
      <c r="C5" s="14" t="s">
        <v>50</v>
      </c>
      <c r="D5" s="26"/>
      <c r="E5" s="66" t="s">
        <v>2</v>
      </c>
      <c r="F5" s="58"/>
      <c r="G5" s="2" t="s">
        <v>51</v>
      </c>
      <c r="H5" s="14" t="s">
        <v>50</v>
      </c>
      <c r="I5" s="4"/>
      <c r="J5" s="26"/>
      <c r="K5" s="95"/>
      <c r="L5" s="96"/>
      <c r="M5" s="96"/>
      <c r="N5" s="96"/>
      <c r="O5" s="96"/>
      <c r="P5" s="97"/>
      <c r="Q5" s="26"/>
      <c r="R5" s="26"/>
      <c r="S5" s="26"/>
      <c r="T5" s="26"/>
    </row>
    <row r="6" spans="1:20" ht="27" customHeight="1" x14ac:dyDescent="0.25">
      <c r="A6" s="12" t="s">
        <v>0</v>
      </c>
      <c r="B6" s="6">
        <v>10</v>
      </c>
      <c r="C6" s="15">
        <f>(B6*100)/14</f>
        <v>71.428571428571431</v>
      </c>
      <c r="D6" s="26"/>
      <c r="E6" s="66" t="s">
        <v>7</v>
      </c>
      <c r="F6" s="58"/>
      <c r="G6" s="6">
        <v>9</v>
      </c>
      <c r="H6" s="15">
        <f>(G6*100)/14</f>
        <v>64.285714285714292</v>
      </c>
      <c r="I6" s="10"/>
      <c r="J6" s="26"/>
      <c r="K6" s="57" t="s">
        <v>2</v>
      </c>
      <c r="L6" s="99"/>
      <c r="M6" s="99"/>
      <c r="N6" s="50" t="s">
        <v>4</v>
      </c>
      <c r="O6" s="51"/>
      <c r="P6" s="14" t="s">
        <v>67</v>
      </c>
      <c r="Q6" s="26"/>
      <c r="R6" s="26"/>
      <c r="S6" s="26"/>
      <c r="T6" s="26"/>
    </row>
    <row r="7" spans="1:20" x14ac:dyDescent="0.25">
      <c r="A7" s="12" t="s">
        <v>1</v>
      </c>
      <c r="B7" s="6">
        <v>4</v>
      </c>
      <c r="C7" s="15">
        <f>(B7*100)/14</f>
        <v>28.571428571428573</v>
      </c>
      <c r="D7" s="26"/>
      <c r="E7" s="66" t="s">
        <v>8</v>
      </c>
      <c r="F7" s="58"/>
      <c r="G7" s="6">
        <v>1</v>
      </c>
      <c r="H7" s="15">
        <f t="shared" ref="H7:H9" si="0">(G7*100)/14</f>
        <v>7.1428571428571432</v>
      </c>
      <c r="I7" s="10"/>
      <c r="J7" s="26"/>
      <c r="K7" s="57" t="s">
        <v>13</v>
      </c>
      <c r="L7" s="99"/>
      <c r="M7" s="99"/>
      <c r="N7" s="52">
        <v>10</v>
      </c>
      <c r="O7" s="53"/>
      <c r="P7" s="23">
        <f>(N7*100)/14</f>
        <v>71.428571428571431</v>
      </c>
      <c r="Q7" s="26"/>
      <c r="R7" s="26"/>
      <c r="S7" s="26"/>
      <c r="T7" s="26"/>
    </row>
    <row r="8" spans="1:20" ht="15.75" thickBot="1" x14ac:dyDescent="0.3">
      <c r="A8" s="21" t="s">
        <v>3</v>
      </c>
      <c r="B8" s="16">
        <f>B6+B7</f>
        <v>14</v>
      </c>
      <c r="C8" s="17">
        <f>C6+C7</f>
        <v>100</v>
      </c>
      <c r="D8" s="26"/>
      <c r="E8" s="66" t="s">
        <v>9</v>
      </c>
      <c r="F8" s="58"/>
      <c r="G8" s="6">
        <v>1</v>
      </c>
      <c r="H8" s="15">
        <f t="shared" si="0"/>
        <v>7.1428571428571432</v>
      </c>
      <c r="I8" s="10"/>
      <c r="J8" s="26"/>
      <c r="K8" s="57" t="s">
        <v>11</v>
      </c>
      <c r="L8" s="99"/>
      <c r="M8" s="99"/>
      <c r="N8" s="52">
        <v>2</v>
      </c>
      <c r="O8" s="53"/>
      <c r="P8" s="23">
        <f t="shared" ref="P8:P11" si="1">(N8*100)/14</f>
        <v>14.285714285714286</v>
      </c>
      <c r="Q8" s="26"/>
      <c r="R8" s="26"/>
      <c r="S8" s="26"/>
      <c r="T8" s="26"/>
    </row>
    <row r="9" spans="1:20" x14ac:dyDescent="0.25">
      <c r="A9" s="26"/>
      <c r="B9" s="26"/>
      <c r="C9" s="26"/>
      <c r="D9" s="26"/>
      <c r="E9" s="57" t="s">
        <v>10</v>
      </c>
      <c r="F9" s="58"/>
      <c r="G9" s="6">
        <v>2</v>
      </c>
      <c r="H9" s="15">
        <f t="shared" si="0"/>
        <v>14.285714285714286</v>
      </c>
      <c r="I9" s="10"/>
      <c r="J9" s="26"/>
      <c r="K9" s="57" t="s">
        <v>15</v>
      </c>
      <c r="L9" s="99"/>
      <c r="M9" s="99"/>
      <c r="N9" s="52">
        <v>0</v>
      </c>
      <c r="O9" s="53"/>
      <c r="P9" s="23">
        <f t="shared" si="1"/>
        <v>0</v>
      </c>
      <c r="Q9" s="26"/>
      <c r="R9" s="26"/>
      <c r="S9" s="26"/>
      <c r="T9" s="26"/>
    </row>
    <row r="10" spans="1:20" ht="15.75" thickBot="1" x14ac:dyDescent="0.3">
      <c r="A10" s="26"/>
      <c r="B10" s="26"/>
      <c r="C10" s="26"/>
      <c r="D10" s="26"/>
      <c r="E10" s="42" t="s">
        <v>63</v>
      </c>
      <c r="F10" s="43"/>
      <c r="G10" s="16">
        <v>1</v>
      </c>
      <c r="H10" s="17">
        <f>(G10*100)/14</f>
        <v>7.1428571428571432</v>
      </c>
      <c r="I10" s="10"/>
      <c r="J10" s="26"/>
      <c r="K10" s="66" t="s">
        <v>12</v>
      </c>
      <c r="L10" s="58"/>
      <c r="M10" s="58"/>
      <c r="N10" s="52">
        <v>2</v>
      </c>
      <c r="O10" s="53"/>
      <c r="P10" s="23">
        <f t="shared" si="1"/>
        <v>14.285714285714286</v>
      </c>
      <c r="Q10" s="26"/>
      <c r="R10" s="26"/>
      <c r="S10" s="26"/>
      <c r="T10" s="26"/>
    </row>
    <row r="11" spans="1:20" ht="15.75" thickBot="1" x14ac:dyDescent="0.3">
      <c r="A11" s="26"/>
      <c r="B11" s="26"/>
      <c r="C11" s="26"/>
      <c r="D11" s="26"/>
      <c r="E11" s="98"/>
      <c r="F11" s="98"/>
      <c r="G11" s="26"/>
      <c r="H11" s="26"/>
      <c r="I11" s="26"/>
      <c r="J11" s="26"/>
      <c r="K11" s="42" t="s">
        <v>14</v>
      </c>
      <c r="L11" s="43"/>
      <c r="M11" s="43"/>
      <c r="N11" s="54">
        <f>N7+N8+N9+N10</f>
        <v>14</v>
      </c>
      <c r="O11" s="55"/>
      <c r="P11" s="25">
        <f t="shared" si="1"/>
        <v>100</v>
      </c>
      <c r="Q11" s="26"/>
      <c r="R11" s="26"/>
      <c r="S11" s="26"/>
      <c r="T11" s="26"/>
    </row>
    <row r="12" spans="1:20" x14ac:dyDescent="0.25">
      <c r="A12" s="26"/>
      <c r="B12" s="26"/>
      <c r="C12" s="26"/>
      <c r="D12" s="26"/>
      <c r="E12" s="98"/>
      <c r="F12" s="9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15.75" thickBo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67" t="s">
        <v>23</v>
      </c>
      <c r="B14" s="68"/>
      <c r="C14" s="68"/>
      <c r="D14" s="69"/>
      <c r="E14" s="26"/>
      <c r="F14" s="112" t="s">
        <v>24</v>
      </c>
      <c r="G14" s="113"/>
      <c r="H14" s="114"/>
      <c r="I14" s="4"/>
      <c r="J14" s="26"/>
      <c r="K14" s="106" t="s">
        <v>29</v>
      </c>
      <c r="L14" s="107"/>
      <c r="M14" s="107"/>
      <c r="N14" s="108"/>
      <c r="O14" s="9"/>
      <c r="P14" s="44" t="s">
        <v>45</v>
      </c>
      <c r="Q14" s="45"/>
      <c r="R14" s="45"/>
      <c r="S14" s="45"/>
      <c r="T14" s="46"/>
    </row>
    <row r="15" spans="1:20" x14ac:dyDescent="0.25">
      <c r="A15" s="70"/>
      <c r="B15" s="71"/>
      <c r="C15" s="71"/>
      <c r="D15" s="72"/>
      <c r="E15" s="26"/>
      <c r="F15" s="115"/>
      <c r="G15" s="116"/>
      <c r="H15" s="117"/>
      <c r="I15" s="4"/>
      <c r="J15" s="26"/>
      <c r="K15" s="109"/>
      <c r="L15" s="110"/>
      <c r="M15" s="110"/>
      <c r="N15" s="111"/>
      <c r="O15" s="9"/>
      <c r="P15" s="47"/>
      <c r="Q15" s="48"/>
      <c r="R15" s="48"/>
      <c r="S15" s="48"/>
      <c r="T15" s="49"/>
    </row>
    <row r="16" spans="1:20" ht="30.75" customHeight="1" x14ac:dyDescent="0.25">
      <c r="A16" s="70"/>
      <c r="B16" s="71"/>
      <c r="C16" s="71"/>
      <c r="D16" s="72"/>
      <c r="E16" s="26"/>
      <c r="F16" s="118"/>
      <c r="G16" s="119"/>
      <c r="H16" s="120"/>
      <c r="I16" s="4"/>
      <c r="J16" s="26"/>
      <c r="K16" s="57" t="s">
        <v>30</v>
      </c>
      <c r="L16" s="99"/>
      <c r="M16" s="2" t="s">
        <v>4</v>
      </c>
      <c r="N16" s="14" t="s">
        <v>65</v>
      </c>
      <c r="O16" s="9"/>
      <c r="P16" s="47"/>
      <c r="Q16" s="48"/>
      <c r="R16" s="48"/>
      <c r="S16" s="48"/>
      <c r="T16" s="49"/>
    </row>
    <row r="17" spans="1:20" ht="29.25" customHeight="1" x14ac:dyDescent="0.25">
      <c r="A17" s="100" t="s">
        <v>2</v>
      </c>
      <c r="B17" s="101"/>
      <c r="C17" s="7" t="s">
        <v>4</v>
      </c>
      <c r="D17" s="14" t="s">
        <v>50</v>
      </c>
      <c r="E17" s="26"/>
      <c r="F17" s="13" t="s">
        <v>2</v>
      </c>
      <c r="G17" s="2" t="s">
        <v>4</v>
      </c>
      <c r="H17" s="14" t="s">
        <v>65</v>
      </c>
      <c r="I17" s="4"/>
      <c r="J17" s="26"/>
      <c r="K17" s="59" t="s">
        <v>31</v>
      </c>
      <c r="L17" s="56"/>
      <c r="M17" s="6">
        <v>0</v>
      </c>
      <c r="N17" s="15">
        <f>(M17*100)/14</f>
        <v>0</v>
      </c>
      <c r="O17" s="27"/>
      <c r="P17" s="57" t="s">
        <v>82</v>
      </c>
      <c r="Q17" s="58"/>
      <c r="R17" s="58" t="s">
        <v>4</v>
      </c>
      <c r="S17" s="58"/>
      <c r="T17" s="14" t="s">
        <v>65</v>
      </c>
    </row>
    <row r="18" spans="1:20" x14ac:dyDescent="0.25">
      <c r="A18" s="102" t="s">
        <v>17</v>
      </c>
      <c r="B18" s="103"/>
      <c r="C18" s="28">
        <v>14</v>
      </c>
      <c r="D18" s="29">
        <f>(C18*100)/14</f>
        <v>100</v>
      </c>
      <c r="E18" s="26"/>
      <c r="F18" s="20" t="s">
        <v>25</v>
      </c>
      <c r="G18" s="6">
        <v>8</v>
      </c>
      <c r="H18" s="15">
        <f>(G18*100)/14</f>
        <v>57.142857142857146</v>
      </c>
      <c r="I18" s="10"/>
      <c r="J18" s="26"/>
      <c r="K18" s="59" t="s">
        <v>32</v>
      </c>
      <c r="L18" s="56"/>
      <c r="M18" s="6">
        <v>13</v>
      </c>
      <c r="N18" s="15">
        <f t="shared" ref="N18:N22" si="2">(M18*100)/14</f>
        <v>92.857142857142861</v>
      </c>
      <c r="O18" s="27"/>
      <c r="P18" s="59">
        <v>1</v>
      </c>
      <c r="Q18" s="56"/>
      <c r="R18" s="56">
        <v>3</v>
      </c>
      <c r="S18" s="56"/>
      <c r="T18" s="15">
        <f>(R18*100)/14</f>
        <v>21.428571428571427</v>
      </c>
    </row>
    <row r="19" spans="1:20" x14ac:dyDescent="0.25">
      <c r="A19" s="102" t="s">
        <v>18</v>
      </c>
      <c r="B19" s="103"/>
      <c r="C19" s="28">
        <v>14</v>
      </c>
      <c r="D19" s="29">
        <f t="shared" ref="D19:D25" si="3">(C19*100)/14</f>
        <v>100</v>
      </c>
      <c r="E19" s="26"/>
      <c r="F19" s="20" t="s">
        <v>26</v>
      </c>
      <c r="G19" s="6">
        <v>3</v>
      </c>
      <c r="H19" s="15">
        <f t="shared" ref="H19:H22" si="4">(G19*100)/14</f>
        <v>21.428571428571427</v>
      </c>
      <c r="I19" s="10"/>
      <c r="J19" s="26"/>
      <c r="K19" s="59" t="s">
        <v>33</v>
      </c>
      <c r="L19" s="56"/>
      <c r="M19" s="6">
        <v>0</v>
      </c>
      <c r="N19" s="15">
        <f t="shared" si="2"/>
        <v>0</v>
      </c>
      <c r="O19" s="27"/>
      <c r="P19" s="59">
        <v>2</v>
      </c>
      <c r="Q19" s="56"/>
      <c r="R19" s="56">
        <v>8</v>
      </c>
      <c r="S19" s="56"/>
      <c r="T19" s="15">
        <f t="shared" ref="T19:T21" si="5">(R19*100)/14</f>
        <v>57.142857142857146</v>
      </c>
    </row>
    <row r="20" spans="1:20" x14ac:dyDescent="0.25">
      <c r="A20" s="102" t="s">
        <v>19</v>
      </c>
      <c r="B20" s="103"/>
      <c r="C20" s="28">
        <v>9</v>
      </c>
      <c r="D20" s="29">
        <f t="shared" si="3"/>
        <v>64.285714285714292</v>
      </c>
      <c r="E20" s="26"/>
      <c r="F20" s="20" t="s">
        <v>27</v>
      </c>
      <c r="G20" s="6">
        <v>2</v>
      </c>
      <c r="H20" s="15">
        <f t="shared" si="4"/>
        <v>14.285714285714286</v>
      </c>
      <c r="I20" s="10"/>
      <c r="J20" s="26"/>
      <c r="K20" s="59" t="s">
        <v>34</v>
      </c>
      <c r="L20" s="56"/>
      <c r="M20" s="6">
        <v>0</v>
      </c>
      <c r="N20" s="15">
        <f t="shared" si="2"/>
        <v>0</v>
      </c>
      <c r="O20" s="27"/>
      <c r="P20" s="59">
        <v>3</v>
      </c>
      <c r="Q20" s="56"/>
      <c r="R20" s="56">
        <v>2</v>
      </c>
      <c r="S20" s="56"/>
      <c r="T20" s="15">
        <f t="shared" si="5"/>
        <v>14.285714285714286</v>
      </c>
    </row>
    <row r="21" spans="1:20" x14ac:dyDescent="0.25">
      <c r="A21" s="102" t="s">
        <v>20</v>
      </c>
      <c r="B21" s="103"/>
      <c r="C21" s="28">
        <v>10</v>
      </c>
      <c r="D21" s="29">
        <f t="shared" si="3"/>
        <v>71.428571428571431</v>
      </c>
      <c r="E21" s="26"/>
      <c r="F21" s="20" t="s">
        <v>28</v>
      </c>
      <c r="G21" s="6">
        <v>1</v>
      </c>
      <c r="H21" s="15">
        <f t="shared" si="4"/>
        <v>7.1428571428571432</v>
      </c>
      <c r="I21" s="10"/>
      <c r="J21" s="26"/>
      <c r="K21" s="59" t="s">
        <v>35</v>
      </c>
      <c r="L21" s="56"/>
      <c r="M21" s="6">
        <v>1</v>
      </c>
      <c r="N21" s="15">
        <f t="shared" si="2"/>
        <v>7.1428571428571432</v>
      </c>
      <c r="O21" s="27"/>
      <c r="P21" s="59">
        <v>4</v>
      </c>
      <c r="Q21" s="56"/>
      <c r="R21" s="56">
        <v>1</v>
      </c>
      <c r="S21" s="56"/>
      <c r="T21" s="15">
        <f t="shared" si="5"/>
        <v>7.1428571428571432</v>
      </c>
    </row>
    <row r="22" spans="1:20" ht="15.75" thickBot="1" x14ac:dyDescent="0.3">
      <c r="A22" s="102" t="s">
        <v>21</v>
      </c>
      <c r="B22" s="103"/>
      <c r="C22" s="28">
        <v>2</v>
      </c>
      <c r="D22" s="29">
        <f t="shared" si="3"/>
        <v>14.285714285714286</v>
      </c>
      <c r="E22" s="26"/>
      <c r="F22" s="21" t="s">
        <v>3</v>
      </c>
      <c r="G22" s="16">
        <f>G18+G19+G20+G21</f>
        <v>14</v>
      </c>
      <c r="H22" s="17">
        <f t="shared" si="4"/>
        <v>100</v>
      </c>
      <c r="I22" s="10"/>
      <c r="J22" s="26"/>
      <c r="K22" s="59" t="s">
        <v>36</v>
      </c>
      <c r="L22" s="56"/>
      <c r="M22" s="6">
        <v>0</v>
      </c>
      <c r="N22" s="15">
        <f t="shared" si="2"/>
        <v>0</v>
      </c>
      <c r="O22" s="27"/>
      <c r="P22" s="135" t="s">
        <v>62</v>
      </c>
      <c r="Q22" s="133"/>
      <c r="R22" s="133">
        <f>R18+R19+R20+R21</f>
        <v>14</v>
      </c>
      <c r="S22" s="133"/>
      <c r="T22" s="17">
        <f>T18+T19+T20+T21</f>
        <v>100</v>
      </c>
    </row>
    <row r="23" spans="1:20" ht="15.75" thickBot="1" x14ac:dyDescent="0.3">
      <c r="A23" s="102" t="s">
        <v>22</v>
      </c>
      <c r="B23" s="103"/>
      <c r="C23" s="28">
        <v>4</v>
      </c>
      <c r="D23" s="29">
        <f t="shared" si="3"/>
        <v>28.571428571428573</v>
      </c>
      <c r="E23" s="26"/>
      <c r="F23" s="26"/>
      <c r="G23" s="98"/>
      <c r="H23" s="98"/>
      <c r="I23" s="26"/>
      <c r="J23" s="26"/>
      <c r="K23" s="42" t="s">
        <v>3</v>
      </c>
      <c r="L23" s="43"/>
      <c r="M23" s="16">
        <f>M17+M18+M19+M20+M21+M22</f>
        <v>14</v>
      </c>
      <c r="N23" s="17">
        <f>N17+N18+N20+N19+N21+N22</f>
        <v>100</v>
      </c>
      <c r="O23" s="27"/>
      <c r="P23" s="98"/>
      <c r="Q23" s="98"/>
      <c r="R23" s="98"/>
      <c r="S23" s="98"/>
      <c r="T23" s="26"/>
    </row>
    <row r="24" spans="1:20" x14ac:dyDescent="0.25">
      <c r="A24" s="102" t="s">
        <v>64</v>
      </c>
      <c r="B24" s="103"/>
      <c r="C24" s="28">
        <v>1</v>
      </c>
      <c r="D24" s="29">
        <f t="shared" si="3"/>
        <v>7.1428571428571432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5.75" thickBot="1" x14ac:dyDescent="0.3">
      <c r="A25" s="104" t="s">
        <v>68</v>
      </c>
      <c r="B25" s="105"/>
      <c r="C25" s="30">
        <v>1</v>
      </c>
      <c r="D25" s="31">
        <f t="shared" si="3"/>
        <v>7.1428571428571432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5.75" thickBo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x14ac:dyDescent="0.25">
      <c r="A27" s="83" t="s">
        <v>46</v>
      </c>
      <c r="B27" s="84"/>
      <c r="C27" s="85"/>
      <c r="D27" s="26"/>
      <c r="E27" s="26"/>
      <c r="F27" s="121" t="s">
        <v>47</v>
      </c>
      <c r="G27" s="122"/>
      <c r="H27" s="123"/>
      <c r="I27" s="4"/>
      <c r="J27" s="26"/>
      <c r="K27" s="127" t="s">
        <v>48</v>
      </c>
      <c r="L27" s="128"/>
      <c r="M27" s="128"/>
      <c r="N27" s="129"/>
      <c r="O27" s="4"/>
      <c r="P27" s="26"/>
      <c r="Q27" s="26"/>
      <c r="R27" s="26"/>
      <c r="S27" s="26"/>
      <c r="T27" s="26"/>
    </row>
    <row r="28" spans="1:20" x14ac:dyDescent="0.25">
      <c r="A28" s="86"/>
      <c r="B28" s="87"/>
      <c r="C28" s="88"/>
      <c r="D28" s="26"/>
      <c r="E28" s="26"/>
      <c r="F28" s="124"/>
      <c r="G28" s="125"/>
      <c r="H28" s="126"/>
      <c r="I28" s="4"/>
      <c r="J28" s="26"/>
      <c r="K28" s="130"/>
      <c r="L28" s="131"/>
      <c r="M28" s="131"/>
      <c r="N28" s="132"/>
      <c r="O28" s="4"/>
      <c r="P28" s="26"/>
      <c r="Q28" s="26"/>
      <c r="R28" s="26"/>
      <c r="S28" s="26"/>
      <c r="T28" s="26"/>
    </row>
    <row r="29" spans="1:20" ht="35.25" customHeight="1" x14ac:dyDescent="0.25">
      <c r="A29" s="13" t="s">
        <v>37</v>
      </c>
      <c r="B29" s="2" t="s">
        <v>4</v>
      </c>
      <c r="C29" s="14" t="s">
        <v>50</v>
      </c>
      <c r="D29" s="26"/>
      <c r="E29" s="26"/>
      <c r="F29" s="12" t="s">
        <v>40</v>
      </c>
      <c r="G29" s="3" t="s">
        <v>4</v>
      </c>
      <c r="H29" s="14" t="s">
        <v>65</v>
      </c>
      <c r="I29" s="9"/>
      <c r="J29" s="26"/>
      <c r="K29" s="57" t="s">
        <v>41</v>
      </c>
      <c r="L29" s="99"/>
      <c r="M29" s="2" t="s">
        <v>4</v>
      </c>
      <c r="N29" s="14" t="s">
        <v>65</v>
      </c>
      <c r="O29" s="4"/>
      <c r="P29" s="26"/>
      <c r="Q29" s="26"/>
      <c r="R29" s="26"/>
      <c r="S29" s="26"/>
      <c r="T29" s="26"/>
    </row>
    <row r="30" spans="1:20" x14ac:dyDescent="0.25">
      <c r="A30" s="12" t="s">
        <v>38</v>
      </c>
      <c r="B30" s="11">
        <v>7</v>
      </c>
      <c r="C30" s="15">
        <f>(B30*100)/14</f>
        <v>50</v>
      </c>
      <c r="D30" s="26"/>
      <c r="E30" s="26"/>
      <c r="F30" s="20" t="s">
        <v>61</v>
      </c>
      <c r="G30" s="6">
        <v>1</v>
      </c>
      <c r="H30" s="15">
        <f>(G30*100)/14</f>
        <v>7.1428571428571432</v>
      </c>
      <c r="I30" s="27"/>
      <c r="J30" s="26"/>
      <c r="K30" s="73">
        <v>1</v>
      </c>
      <c r="L30" s="74"/>
      <c r="M30" s="5">
        <v>1</v>
      </c>
      <c r="N30" s="23">
        <f>(M30*100)/14</f>
        <v>7.1428571428571432</v>
      </c>
      <c r="O30" s="32"/>
      <c r="P30" s="26"/>
      <c r="Q30" s="26"/>
      <c r="R30" s="26"/>
      <c r="S30" s="26"/>
      <c r="T30" s="26"/>
    </row>
    <row r="31" spans="1:20" x14ac:dyDescent="0.25">
      <c r="A31" s="12" t="s">
        <v>39</v>
      </c>
      <c r="B31" s="11">
        <v>7</v>
      </c>
      <c r="C31" s="15">
        <f>(B31*100)/14</f>
        <v>50</v>
      </c>
      <c r="D31" s="26"/>
      <c r="E31" s="26"/>
      <c r="F31" s="20" t="s">
        <v>54</v>
      </c>
      <c r="G31" s="6">
        <v>1</v>
      </c>
      <c r="H31" s="15">
        <f t="shared" ref="H31:H38" si="6">(G31*100)/14</f>
        <v>7.1428571428571432</v>
      </c>
      <c r="I31" s="27"/>
      <c r="J31" s="26"/>
      <c r="K31" s="73">
        <v>2</v>
      </c>
      <c r="L31" s="74"/>
      <c r="M31" s="5">
        <v>4</v>
      </c>
      <c r="N31" s="23">
        <f t="shared" ref="N31:N39" si="7">(M31*100)/14</f>
        <v>28.571428571428573</v>
      </c>
      <c r="O31" s="32"/>
      <c r="P31" s="26"/>
      <c r="Q31" s="26"/>
      <c r="R31" s="26"/>
      <c r="S31" s="26"/>
      <c r="T31" s="26"/>
    </row>
    <row r="32" spans="1:20" ht="25.5" customHeight="1" thickBot="1" x14ac:dyDescent="0.3">
      <c r="A32" s="33" t="s">
        <v>3</v>
      </c>
      <c r="B32" s="34">
        <f>B30+B31</f>
        <v>14</v>
      </c>
      <c r="C32" s="17">
        <f>C30+C31</f>
        <v>100</v>
      </c>
      <c r="D32" s="26"/>
      <c r="E32" s="26"/>
      <c r="F32" s="24" t="s">
        <v>69</v>
      </c>
      <c r="G32" s="6">
        <v>2</v>
      </c>
      <c r="H32" s="15">
        <f t="shared" si="6"/>
        <v>14.285714285714286</v>
      </c>
      <c r="I32" s="27"/>
      <c r="J32" s="26"/>
      <c r="K32" s="73">
        <v>3</v>
      </c>
      <c r="L32" s="74"/>
      <c r="M32" s="5">
        <v>5</v>
      </c>
      <c r="N32" s="23">
        <f t="shared" si="7"/>
        <v>35.714285714285715</v>
      </c>
      <c r="O32" s="32"/>
      <c r="P32" s="26"/>
      <c r="Q32" s="26"/>
      <c r="R32" s="26"/>
      <c r="S32" s="26"/>
      <c r="T32" s="26"/>
    </row>
    <row r="33" spans="1:20" x14ac:dyDescent="0.25">
      <c r="A33" s="26"/>
      <c r="B33" s="26"/>
      <c r="C33" s="26"/>
      <c r="D33" s="26"/>
      <c r="E33" s="26"/>
      <c r="F33" s="24" t="s">
        <v>52</v>
      </c>
      <c r="G33" s="6">
        <v>1</v>
      </c>
      <c r="H33" s="15">
        <f t="shared" si="6"/>
        <v>7.1428571428571432</v>
      </c>
      <c r="I33" s="27"/>
      <c r="J33" s="26"/>
      <c r="K33" s="73">
        <v>4</v>
      </c>
      <c r="L33" s="74"/>
      <c r="M33" s="5">
        <v>3</v>
      </c>
      <c r="N33" s="23">
        <f t="shared" si="7"/>
        <v>21.428571428571427</v>
      </c>
      <c r="O33" s="32"/>
      <c r="P33" s="26"/>
      <c r="Q33" s="26"/>
      <c r="R33" s="26"/>
      <c r="S33" s="26"/>
      <c r="T33" s="26"/>
    </row>
    <row r="34" spans="1:20" ht="30" x14ac:dyDescent="0.25">
      <c r="A34" s="26"/>
      <c r="B34" s="26"/>
      <c r="C34" s="26"/>
      <c r="D34" s="26"/>
      <c r="E34" s="26"/>
      <c r="F34" s="24" t="s">
        <v>70</v>
      </c>
      <c r="G34" s="6">
        <v>3</v>
      </c>
      <c r="H34" s="15">
        <f t="shared" si="6"/>
        <v>21.428571428571427</v>
      </c>
      <c r="I34" s="27"/>
      <c r="J34" s="26"/>
      <c r="K34" s="73">
        <v>5</v>
      </c>
      <c r="L34" s="74"/>
      <c r="M34" s="5">
        <v>1</v>
      </c>
      <c r="N34" s="23">
        <f t="shared" si="7"/>
        <v>7.1428571428571432</v>
      </c>
      <c r="O34" s="32"/>
      <c r="P34" s="26"/>
      <c r="Q34" s="26"/>
      <c r="R34" s="26"/>
      <c r="S34" s="26"/>
      <c r="T34" s="26"/>
    </row>
    <row r="35" spans="1:20" x14ac:dyDescent="0.25">
      <c r="A35" s="26"/>
      <c r="B35" s="26"/>
      <c r="C35" s="26"/>
      <c r="D35" s="26"/>
      <c r="E35" s="26"/>
      <c r="F35" s="20" t="s">
        <v>57</v>
      </c>
      <c r="G35" s="6">
        <v>1</v>
      </c>
      <c r="H35" s="15">
        <f t="shared" si="6"/>
        <v>7.1428571428571432</v>
      </c>
      <c r="I35" s="27"/>
      <c r="J35" s="26"/>
      <c r="K35" s="73">
        <v>6</v>
      </c>
      <c r="L35" s="74"/>
      <c r="M35" s="5">
        <v>0</v>
      </c>
      <c r="N35" s="23">
        <f t="shared" si="7"/>
        <v>0</v>
      </c>
      <c r="O35" s="32"/>
      <c r="P35" s="26"/>
      <c r="Q35" s="26"/>
      <c r="R35" s="26"/>
      <c r="S35" s="26"/>
      <c r="T35" s="26"/>
    </row>
    <row r="36" spans="1:20" x14ac:dyDescent="0.25">
      <c r="A36" s="26"/>
      <c r="B36" s="26"/>
      <c r="C36" s="26"/>
      <c r="D36" s="26"/>
      <c r="E36" s="26"/>
      <c r="F36" s="20" t="s">
        <v>71</v>
      </c>
      <c r="G36" s="6">
        <v>3</v>
      </c>
      <c r="H36" s="15">
        <f t="shared" si="6"/>
        <v>21.428571428571427</v>
      </c>
      <c r="I36" s="27"/>
      <c r="J36" s="26"/>
      <c r="K36" s="73">
        <v>7</v>
      </c>
      <c r="L36" s="74"/>
      <c r="M36" s="5">
        <v>0</v>
      </c>
      <c r="N36" s="23">
        <f t="shared" si="7"/>
        <v>0</v>
      </c>
      <c r="O36" s="32"/>
      <c r="P36" s="26"/>
      <c r="Q36" s="26"/>
      <c r="R36" s="26"/>
      <c r="S36" s="26"/>
      <c r="T36" s="26"/>
    </row>
    <row r="37" spans="1:20" x14ac:dyDescent="0.25">
      <c r="A37" s="26"/>
      <c r="B37" s="26"/>
      <c r="C37" s="26"/>
      <c r="D37" s="26"/>
      <c r="E37" s="26"/>
      <c r="F37" s="20" t="s">
        <v>72</v>
      </c>
      <c r="G37" s="6">
        <v>1</v>
      </c>
      <c r="H37" s="15">
        <f t="shared" si="6"/>
        <v>7.1428571428571432</v>
      </c>
      <c r="I37" s="27"/>
      <c r="J37" s="26"/>
      <c r="K37" s="73">
        <v>8</v>
      </c>
      <c r="L37" s="74"/>
      <c r="M37" s="5">
        <v>0</v>
      </c>
      <c r="N37" s="23">
        <f t="shared" si="7"/>
        <v>0</v>
      </c>
      <c r="O37" s="32"/>
      <c r="P37" s="26"/>
      <c r="Q37" s="26"/>
      <c r="R37" s="26"/>
      <c r="S37" s="26"/>
      <c r="T37" s="26"/>
    </row>
    <row r="38" spans="1:20" ht="30" x14ac:dyDescent="0.25">
      <c r="A38" s="26"/>
      <c r="B38" s="26"/>
      <c r="C38" s="26"/>
      <c r="D38" s="26"/>
      <c r="E38" s="26"/>
      <c r="F38" s="24" t="s">
        <v>73</v>
      </c>
      <c r="G38" s="6">
        <v>1</v>
      </c>
      <c r="H38" s="15">
        <f t="shared" si="6"/>
        <v>7.1428571428571432</v>
      </c>
      <c r="I38" s="27"/>
      <c r="J38" s="26"/>
      <c r="K38" s="73">
        <v>9</v>
      </c>
      <c r="L38" s="74"/>
      <c r="M38" s="5">
        <v>0</v>
      </c>
      <c r="N38" s="23">
        <f t="shared" si="7"/>
        <v>0</v>
      </c>
      <c r="O38" s="32"/>
      <c r="P38" s="26"/>
      <c r="Q38" s="26"/>
      <c r="R38" s="26"/>
      <c r="S38" s="26"/>
      <c r="T38" s="26"/>
    </row>
    <row r="39" spans="1:20" ht="15.75" thickBot="1" x14ac:dyDescent="0.3">
      <c r="A39" s="26"/>
      <c r="B39" s="26"/>
      <c r="C39" s="26"/>
      <c r="D39" s="26"/>
      <c r="E39" s="26"/>
      <c r="F39" s="21" t="s">
        <v>3</v>
      </c>
      <c r="G39" s="16">
        <f>G30+G31+G32+G33+G34+G35+G36+G37+G38</f>
        <v>14</v>
      </c>
      <c r="H39" s="22">
        <f>H30+H31+H32+H33+H34+H35+H36+H37+H38</f>
        <v>99.999999999999986</v>
      </c>
      <c r="I39" s="27"/>
      <c r="J39" s="26"/>
      <c r="K39" s="73">
        <v>10</v>
      </c>
      <c r="L39" s="74"/>
      <c r="M39" s="5">
        <v>0</v>
      </c>
      <c r="N39" s="23">
        <f t="shared" si="7"/>
        <v>0</v>
      </c>
      <c r="O39" s="32"/>
      <c r="P39" s="26"/>
      <c r="Q39" s="26"/>
      <c r="R39" s="26"/>
      <c r="S39" s="26"/>
      <c r="T39" s="26"/>
    </row>
    <row r="40" spans="1:20" ht="15.75" thickBot="1" x14ac:dyDescent="0.3">
      <c r="A40" s="26"/>
      <c r="B40" s="26"/>
      <c r="C40" s="26"/>
      <c r="D40" s="26"/>
      <c r="E40" s="26"/>
      <c r="F40" s="26"/>
      <c r="G40" s="26"/>
      <c r="H40" s="26"/>
      <c r="I40" s="27"/>
      <c r="J40" s="26"/>
      <c r="K40" s="75" t="s">
        <v>14</v>
      </c>
      <c r="L40" s="76"/>
      <c r="M40" s="35">
        <f>M30+M31+M32+M33+M34+M35+M36+M37+M38+M39</f>
        <v>14</v>
      </c>
      <c r="N40" s="25">
        <f>N30+N31+N32+N33+N34+N35+N36+N37+N38+N39</f>
        <v>100</v>
      </c>
      <c r="O40" s="32"/>
      <c r="P40" s="26"/>
      <c r="Q40" s="26"/>
      <c r="R40" s="26"/>
      <c r="S40" s="26"/>
      <c r="T40" s="26"/>
    </row>
  </sheetData>
  <mergeCells count="74">
    <mergeCell ref="A3:C4"/>
    <mergeCell ref="E3:H4"/>
    <mergeCell ref="K3:P5"/>
    <mergeCell ref="E5:F5"/>
    <mergeCell ref="E6:F6"/>
    <mergeCell ref="K6:M6"/>
    <mergeCell ref="N6:O6"/>
    <mergeCell ref="E7:F7"/>
    <mergeCell ref="K7:M7"/>
    <mergeCell ref="N7:O7"/>
    <mergeCell ref="E8:F8"/>
    <mergeCell ref="K8:M8"/>
    <mergeCell ref="N8:O8"/>
    <mergeCell ref="E9:F9"/>
    <mergeCell ref="K9:M9"/>
    <mergeCell ref="N9:O9"/>
    <mergeCell ref="E10:F10"/>
    <mergeCell ref="K10:M10"/>
    <mergeCell ref="N10:O10"/>
    <mergeCell ref="E11:F11"/>
    <mergeCell ref="K11:M11"/>
    <mergeCell ref="N11:O11"/>
    <mergeCell ref="A19:B19"/>
    <mergeCell ref="K19:L19"/>
    <mergeCell ref="P19:Q19"/>
    <mergeCell ref="R19:S19"/>
    <mergeCell ref="E12:F12"/>
    <mergeCell ref="A14:D16"/>
    <mergeCell ref="F14:H16"/>
    <mergeCell ref="K14:N15"/>
    <mergeCell ref="P14:T16"/>
    <mergeCell ref="K16:L16"/>
    <mergeCell ref="K17:L17"/>
    <mergeCell ref="P17:Q17"/>
    <mergeCell ref="A17:B17"/>
    <mergeCell ref="R17:S17"/>
    <mergeCell ref="A18:B18"/>
    <mergeCell ref="K18:L18"/>
    <mergeCell ref="P18:Q18"/>
    <mergeCell ref="R18:S18"/>
    <mergeCell ref="A20:B20"/>
    <mergeCell ref="K20:L20"/>
    <mergeCell ref="P20:Q20"/>
    <mergeCell ref="R20:S20"/>
    <mergeCell ref="A21:B21"/>
    <mergeCell ref="K21:L21"/>
    <mergeCell ref="P21:Q21"/>
    <mergeCell ref="R21:S21"/>
    <mergeCell ref="A22:B22"/>
    <mergeCell ref="K22:L22"/>
    <mergeCell ref="P22:Q22"/>
    <mergeCell ref="R22:S22"/>
    <mergeCell ref="A23:B23"/>
    <mergeCell ref="G23:H23"/>
    <mergeCell ref="K23:L23"/>
    <mergeCell ref="P23:Q23"/>
    <mergeCell ref="R23:S23"/>
    <mergeCell ref="A24:B24"/>
    <mergeCell ref="A27:C28"/>
    <mergeCell ref="F27:H28"/>
    <mergeCell ref="K27:N28"/>
    <mergeCell ref="K29:L29"/>
    <mergeCell ref="K37:L37"/>
    <mergeCell ref="K38:L38"/>
    <mergeCell ref="K39:L39"/>
    <mergeCell ref="K40:L40"/>
    <mergeCell ref="A25:B25"/>
    <mergeCell ref="K31:L31"/>
    <mergeCell ref="K32:L32"/>
    <mergeCell ref="K33:L33"/>
    <mergeCell ref="K34:L34"/>
    <mergeCell ref="K35:L35"/>
    <mergeCell ref="K36:L36"/>
    <mergeCell ref="K30:L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5"/>
  <sheetViews>
    <sheetView topLeftCell="G16" zoomScale="70" zoomScaleNormal="70" workbookViewId="0">
      <selection activeCell="N4" sqref="N4:V6"/>
    </sheetView>
  </sheetViews>
  <sheetFormatPr baseColWidth="10" defaultRowHeight="15" x14ac:dyDescent="0.25"/>
  <cols>
    <col min="1" max="1" width="15.140625" customWidth="1"/>
    <col min="2" max="2" width="19.140625" customWidth="1"/>
    <col min="3" max="4" width="18.140625" customWidth="1"/>
    <col min="5" max="5" width="15.28515625" customWidth="1"/>
    <col min="6" max="6" width="13.28515625" customWidth="1"/>
    <col min="7" max="7" width="16" customWidth="1"/>
    <col min="8" max="8" width="27.42578125" customWidth="1"/>
    <col min="9" max="9" width="17.42578125" customWidth="1"/>
    <col min="10" max="10" width="17.85546875" customWidth="1"/>
    <col min="11" max="11" width="13.85546875" customWidth="1"/>
    <col min="12" max="12" width="14.140625" customWidth="1"/>
    <col min="17" max="17" width="6.7109375" customWidth="1"/>
    <col min="19" max="19" width="7.28515625" customWidth="1"/>
    <col min="21" max="21" width="13.5703125" customWidth="1"/>
    <col min="22" max="22" width="15.5703125" customWidth="1"/>
    <col min="23" max="23" width="8.7109375" customWidth="1"/>
    <col min="24" max="24" width="7.5703125" customWidth="1"/>
    <col min="25" max="25" width="8.7109375" customWidth="1"/>
    <col min="27" max="27" width="9.140625" customWidth="1"/>
    <col min="32" max="32" width="16.28515625" customWidth="1"/>
  </cols>
  <sheetData>
    <row r="3" spans="1:33" ht="15.75" thickBot="1" x14ac:dyDescent="0.3"/>
    <row r="4" spans="1:33" ht="15" customHeight="1" x14ac:dyDescent="0.25">
      <c r="A4" s="77" t="s">
        <v>5</v>
      </c>
      <c r="B4" s="78"/>
      <c r="C4" s="78"/>
      <c r="D4" s="78"/>
      <c r="E4" s="79"/>
      <c r="F4" s="26"/>
      <c r="G4" s="60" t="s">
        <v>6</v>
      </c>
      <c r="H4" s="61"/>
      <c r="I4" s="61"/>
      <c r="J4" s="61"/>
      <c r="K4" s="61"/>
      <c r="L4" s="62"/>
      <c r="M4" s="26"/>
      <c r="N4" s="136" t="s">
        <v>16</v>
      </c>
      <c r="O4" s="137"/>
      <c r="P4" s="137"/>
      <c r="Q4" s="137"/>
      <c r="R4" s="137"/>
      <c r="S4" s="137"/>
      <c r="T4" s="137"/>
      <c r="U4" s="137"/>
      <c r="V4" s="138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 x14ac:dyDescent="0.25">
      <c r="A5" s="80"/>
      <c r="B5" s="81"/>
      <c r="C5" s="81"/>
      <c r="D5" s="81"/>
      <c r="E5" s="82"/>
      <c r="F5" s="26"/>
      <c r="G5" s="63"/>
      <c r="H5" s="64"/>
      <c r="I5" s="64"/>
      <c r="J5" s="64"/>
      <c r="K5" s="64"/>
      <c r="L5" s="65"/>
      <c r="M5" s="26"/>
      <c r="N5" s="139"/>
      <c r="O5" s="140"/>
      <c r="P5" s="140"/>
      <c r="Q5" s="140"/>
      <c r="R5" s="140"/>
      <c r="S5" s="140"/>
      <c r="T5" s="140"/>
      <c r="U5" s="140"/>
      <c r="V5" s="141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28.5" customHeight="1" x14ac:dyDescent="0.25">
      <c r="A6" s="12" t="s">
        <v>2</v>
      </c>
      <c r="B6" s="2" t="s">
        <v>43</v>
      </c>
      <c r="C6" s="2" t="s">
        <v>44</v>
      </c>
      <c r="D6" s="3" t="s">
        <v>3</v>
      </c>
      <c r="E6" s="14" t="s">
        <v>50</v>
      </c>
      <c r="F6" s="8"/>
      <c r="G6" s="66" t="s">
        <v>2</v>
      </c>
      <c r="H6" s="58"/>
      <c r="I6" s="2" t="s">
        <v>43</v>
      </c>
      <c r="J6" s="2" t="s">
        <v>44</v>
      </c>
      <c r="K6" s="2" t="s">
        <v>79</v>
      </c>
      <c r="L6" s="14" t="s">
        <v>50</v>
      </c>
      <c r="M6" s="26"/>
      <c r="N6" s="139"/>
      <c r="O6" s="140"/>
      <c r="P6" s="140"/>
      <c r="Q6" s="140"/>
      <c r="R6" s="140"/>
      <c r="S6" s="140"/>
      <c r="T6" s="140"/>
      <c r="U6" s="140"/>
      <c r="V6" s="141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26.25" customHeight="1" x14ac:dyDescent="0.25">
      <c r="A7" s="12" t="s">
        <v>0</v>
      </c>
      <c r="B7" s="6">
        <f>'GRUPO 1 '!$B$7</f>
        <v>11</v>
      </c>
      <c r="C7" s="6">
        <f>'GRUPO 2 '!$B$6</f>
        <v>10</v>
      </c>
      <c r="D7" s="6">
        <f>B7+C7</f>
        <v>21</v>
      </c>
      <c r="E7" s="15">
        <f>(D7*100)/26</f>
        <v>80.769230769230774</v>
      </c>
      <c r="F7" s="26"/>
      <c r="G7" s="66" t="s">
        <v>7</v>
      </c>
      <c r="H7" s="58"/>
      <c r="I7" s="6">
        <v>8</v>
      </c>
      <c r="J7" s="6">
        <f>'GRUPO 2 '!G6</f>
        <v>9</v>
      </c>
      <c r="K7" s="6">
        <f>I7+J7</f>
        <v>17</v>
      </c>
      <c r="L7" s="15">
        <f>(K7*100)/26</f>
        <v>65.384615384615387</v>
      </c>
      <c r="M7" s="26"/>
      <c r="N7" s="57" t="s">
        <v>2</v>
      </c>
      <c r="O7" s="99"/>
      <c r="P7" s="99"/>
      <c r="Q7" s="99" t="s">
        <v>43</v>
      </c>
      <c r="R7" s="99"/>
      <c r="S7" s="99" t="s">
        <v>44</v>
      </c>
      <c r="T7" s="99"/>
      <c r="U7" s="3" t="s">
        <v>3</v>
      </c>
      <c r="V7" s="14" t="s">
        <v>50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x14ac:dyDescent="0.25">
      <c r="A8" s="12" t="s">
        <v>74</v>
      </c>
      <c r="B8" s="6">
        <f>'GRUPO 1 '!$B$8</f>
        <v>1</v>
      </c>
      <c r="C8" s="6">
        <f>'GRUPO 2 '!$B$7</f>
        <v>4</v>
      </c>
      <c r="D8" s="6">
        <f>B8+C8</f>
        <v>5</v>
      </c>
      <c r="E8" s="15">
        <f>(D8*100)/26</f>
        <v>19.23076923076923</v>
      </c>
      <c r="F8" s="26"/>
      <c r="G8" s="66" t="s">
        <v>8</v>
      </c>
      <c r="H8" s="58"/>
      <c r="I8" s="6">
        <v>1</v>
      </c>
      <c r="J8" s="6">
        <f>'GRUPO 2 '!G7</f>
        <v>1</v>
      </c>
      <c r="K8" s="6">
        <f t="shared" ref="K8:K10" si="0">I8+J8</f>
        <v>2</v>
      </c>
      <c r="L8" s="15">
        <f t="shared" ref="L8:L10" si="1">(K8*100)/26</f>
        <v>7.6923076923076925</v>
      </c>
      <c r="M8" s="26"/>
      <c r="N8" s="57" t="s">
        <v>13</v>
      </c>
      <c r="O8" s="99"/>
      <c r="P8" s="99"/>
      <c r="Q8" s="74">
        <f>'GRUPO 1 '!$N$8</f>
        <v>4</v>
      </c>
      <c r="R8" s="74"/>
      <c r="S8" s="74">
        <v>10</v>
      </c>
      <c r="T8" s="74"/>
      <c r="U8" s="6">
        <f>Q8+S8</f>
        <v>14</v>
      </c>
      <c r="V8" s="15">
        <f>(U8*100)/26</f>
        <v>53.846153846153847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ht="15.75" thickBot="1" x14ac:dyDescent="0.3">
      <c r="A9" s="21" t="s">
        <v>3</v>
      </c>
      <c r="B9" s="16">
        <f>B7+B8</f>
        <v>12</v>
      </c>
      <c r="C9" s="16">
        <f>C7+C8</f>
        <v>14</v>
      </c>
      <c r="D9" s="16">
        <f>D7+D8</f>
        <v>26</v>
      </c>
      <c r="E9" s="17">
        <f>E7+E8</f>
        <v>100</v>
      </c>
      <c r="F9" s="27"/>
      <c r="G9" s="66" t="s">
        <v>9</v>
      </c>
      <c r="H9" s="58"/>
      <c r="I9" s="6">
        <v>2</v>
      </c>
      <c r="J9" s="6">
        <f>'GRUPO 2 '!G8</f>
        <v>1</v>
      </c>
      <c r="K9" s="6">
        <f t="shared" si="0"/>
        <v>3</v>
      </c>
      <c r="L9" s="15">
        <f t="shared" si="1"/>
        <v>11.538461538461538</v>
      </c>
      <c r="M9" s="26"/>
      <c r="N9" s="57" t="s">
        <v>11</v>
      </c>
      <c r="O9" s="99"/>
      <c r="P9" s="99"/>
      <c r="Q9" s="74">
        <f>'GRUPO 1 '!$N$9</f>
        <v>2</v>
      </c>
      <c r="R9" s="74"/>
      <c r="S9" s="74">
        <v>2</v>
      </c>
      <c r="T9" s="74"/>
      <c r="U9" s="6">
        <f t="shared" ref="U9:U11" si="2">Q9+S9</f>
        <v>4</v>
      </c>
      <c r="V9" s="15">
        <f>(U9*100)/26</f>
        <v>15.384615384615385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ht="64.5" customHeight="1" x14ac:dyDescent="0.25">
      <c r="A10" s="26"/>
      <c r="B10" s="26"/>
      <c r="C10" s="26"/>
      <c r="D10" s="26"/>
      <c r="E10" s="26"/>
      <c r="F10" s="26"/>
      <c r="G10" s="57" t="s">
        <v>10</v>
      </c>
      <c r="H10" s="58"/>
      <c r="I10" s="6">
        <v>7</v>
      </c>
      <c r="J10" s="6">
        <f>'GRUPO 2 '!G9</f>
        <v>2</v>
      </c>
      <c r="K10" s="6">
        <f t="shared" si="0"/>
        <v>9</v>
      </c>
      <c r="L10" s="15">
        <f t="shared" si="1"/>
        <v>34.615384615384613</v>
      </c>
      <c r="M10" s="26"/>
      <c r="N10" s="57" t="s">
        <v>15</v>
      </c>
      <c r="O10" s="99"/>
      <c r="P10" s="99"/>
      <c r="Q10" s="74">
        <f>'GRUPO 1 '!$N$10</f>
        <v>3</v>
      </c>
      <c r="R10" s="74"/>
      <c r="S10" s="74">
        <v>0</v>
      </c>
      <c r="T10" s="74"/>
      <c r="U10" s="6">
        <f t="shared" si="2"/>
        <v>3</v>
      </c>
      <c r="V10" s="15">
        <f>(U10*100)/26</f>
        <v>11.538461538461538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5.75" thickBot="1" x14ac:dyDescent="0.3">
      <c r="A11" s="26"/>
      <c r="B11" s="26"/>
      <c r="C11" s="26"/>
      <c r="D11" s="26"/>
      <c r="E11" s="26"/>
      <c r="F11" s="26"/>
      <c r="G11" s="42" t="s">
        <v>75</v>
      </c>
      <c r="H11" s="43"/>
      <c r="I11" s="16">
        <v>1</v>
      </c>
      <c r="J11" s="16">
        <f>'GRUPO 2 '!G10</f>
        <v>1</v>
      </c>
      <c r="K11" s="16">
        <f>I11+J11</f>
        <v>2</v>
      </c>
      <c r="L11" s="17">
        <f>(K11*100)/26</f>
        <v>7.6923076923076925</v>
      </c>
      <c r="M11" s="26"/>
      <c r="N11" s="66" t="s">
        <v>80</v>
      </c>
      <c r="O11" s="58"/>
      <c r="P11" s="58"/>
      <c r="Q11" s="74">
        <f>'GRUPO 1 '!$N$11</f>
        <v>3</v>
      </c>
      <c r="R11" s="74"/>
      <c r="S11" s="74">
        <v>2</v>
      </c>
      <c r="T11" s="74"/>
      <c r="U11" s="6">
        <f t="shared" si="2"/>
        <v>5</v>
      </c>
      <c r="V11" s="15">
        <f>(U11*100)/26</f>
        <v>19.23076923076923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ht="15.75" thickBot="1" x14ac:dyDescent="0.3">
      <c r="A12" s="26"/>
      <c r="B12" s="26"/>
      <c r="C12" s="26"/>
      <c r="D12" s="26"/>
      <c r="E12" s="26"/>
      <c r="F12" s="26"/>
      <c r="G12" s="27"/>
      <c r="H12" s="27"/>
      <c r="I12" s="148"/>
      <c r="J12" s="148"/>
      <c r="K12" s="148"/>
      <c r="L12" s="148"/>
      <c r="M12" s="26"/>
      <c r="N12" s="42" t="s">
        <v>62</v>
      </c>
      <c r="O12" s="43"/>
      <c r="P12" s="43"/>
      <c r="Q12" s="133">
        <f>Q8+Q9+Q10+Q11</f>
        <v>12</v>
      </c>
      <c r="R12" s="133"/>
      <c r="S12" s="133">
        <f>S8+S9+S10+S11</f>
        <v>14</v>
      </c>
      <c r="T12" s="133"/>
      <c r="U12" s="16">
        <f>U8+U9+U10+U11</f>
        <v>26</v>
      </c>
      <c r="V12" s="22">
        <f>V8+V9+V10+V11</f>
        <v>99.999999999999986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x14ac:dyDescent="0.25">
      <c r="A13" s="26"/>
      <c r="B13" s="26"/>
      <c r="C13" s="26"/>
      <c r="D13" s="26"/>
      <c r="E13" s="26"/>
      <c r="F13" s="26"/>
      <c r="G13" s="26"/>
      <c r="H13" s="26"/>
      <c r="I13" s="98"/>
      <c r="J13" s="98"/>
      <c r="K13" s="98"/>
      <c r="L13" s="98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x14ac:dyDescent="0.25">
      <c r="A14" s="26"/>
      <c r="B14" s="26"/>
      <c r="C14" s="26"/>
      <c r="D14" s="26"/>
      <c r="E14" s="26"/>
      <c r="F14" s="26"/>
      <c r="G14" s="26"/>
      <c r="H14" s="26"/>
      <c r="I14" s="98"/>
      <c r="J14" s="9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3" ht="15.75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ht="12" customHeight="1" x14ac:dyDescent="0.25">
      <c r="A16" s="67" t="s">
        <v>42</v>
      </c>
      <c r="B16" s="68"/>
      <c r="C16" s="68"/>
      <c r="D16" s="68"/>
      <c r="E16" s="68"/>
      <c r="F16" s="69"/>
      <c r="G16" s="26"/>
      <c r="H16" s="142" t="s">
        <v>24</v>
      </c>
      <c r="I16" s="143"/>
      <c r="J16" s="143"/>
      <c r="K16" s="143"/>
      <c r="L16" s="144"/>
      <c r="M16" s="26"/>
      <c r="N16" s="106" t="s">
        <v>29</v>
      </c>
      <c r="O16" s="107"/>
      <c r="P16" s="107"/>
      <c r="Q16" s="107"/>
      <c r="R16" s="107"/>
      <c r="S16" s="107"/>
      <c r="T16" s="107"/>
      <c r="U16" s="108"/>
      <c r="V16" s="26"/>
      <c r="W16" s="26"/>
      <c r="X16" s="44" t="s">
        <v>45</v>
      </c>
      <c r="Y16" s="45"/>
      <c r="Z16" s="45"/>
      <c r="AA16" s="45"/>
      <c r="AB16" s="45"/>
      <c r="AC16" s="45"/>
      <c r="AD16" s="45"/>
      <c r="AE16" s="45"/>
      <c r="AF16" s="46"/>
      <c r="AG16" s="26"/>
    </row>
    <row r="17" spans="1:33" x14ac:dyDescent="0.25">
      <c r="A17" s="70"/>
      <c r="B17" s="71"/>
      <c r="C17" s="71"/>
      <c r="D17" s="71"/>
      <c r="E17" s="71"/>
      <c r="F17" s="72"/>
      <c r="G17" s="26"/>
      <c r="H17" s="145"/>
      <c r="I17" s="146"/>
      <c r="J17" s="146"/>
      <c r="K17" s="146"/>
      <c r="L17" s="147"/>
      <c r="M17" s="26"/>
      <c r="N17" s="109"/>
      <c r="O17" s="110"/>
      <c r="P17" s="110"/>
      <c r="Q17" s="110"/>
      <c r="R17" s="110"/>
      <c r="S17" s="110"/>
      <c r="T17" s="110"/>
      <c r="U17" s="111"/>
      <c r="V17" s="26"/>
      <c r="W17" s="26"/>
      <c r="X17" s="47"/>
      <c r="Y17" s="48"/>
      <c r="Z17" s="48"/>
      <c r="AA17" s="48"/>
      <c r="AB17" s="48"/>
      <c r="AC17" s="48"/>
      <c r="AD17" s="48"/>
      <c r="AE17" s="48"/>
      <c r="AF17" s="49"/>
      <c r="AG17" s="26"/>
    </row>
    <row r="18" spans="1:33" ht="30" customHeight="1" x14ac:dyDescent="0.25">
      <c r="A18" s="70"/>
      <c r="B18" s="71"/>
      <c r="C18" s="71"/>
      <c r="D18" s="71"/>
      <c r="E18" s="71"/>
      <c r="F18" s="72"/>
      <c r="G18" s="26"/>
      <c r="H18" s="145"/>
      <c r="I18" s="146"/>
      <c r="J18" s="146"/>
      <c r="K18" s="146"/>
      <c r="L18" s="147"/>
      <c r="M18" s="26"/>
      <c r="N18" s="57" t="s">
        <v>30</v>
      </c>
      <c r="O18" s="99"/>
      <c r="P18" s="99" t="s">
        <v>43</v>
      </c>
      <c r="Q18" s="99"/>
      <c r="R18" s="99" t="s">
        <v>44</v>
      </c>
      <c r="S18" s="99"/>
      <c r="T18" s="3" t="s">
        <v>3</v>
      </c>
      <c r="U18" s="14" t="s">
        <v>66</v>
      </c>
      <c r="V18" s="26"/>
      <c r="W18" s="26"/>
      <c r="X18" s="47"/>
      <c r="Y18" s="48"/>
      <c r="Z18" s="48"/>
      <c r="AA18" s="48"/>
      <c r="AB18" s="48"/>
      <c r="AC18" s="48"/>
      <c r="AD18" s="48"/>
      <c r="AE18" s="48"/>
      <c r="AF18" s="49"/>
      <c r="AG18" s="26"/>
    </row>
    <row r="19" spans="1:33" ht="29.25" customHeight="1" x14ac:dyDescent="0.25">
      <c r="A19" s="57" t="s">
        <v>2</v>
      </c>
      <c r="B19" s="99"/>
      <c r="C19" s="2" t="s">
        <v>43</v>
      </c>
      <c r="D19" s="2" t="s">
        <v>44</v>
      </c>
      <c r="E19" s="2" t="s">
        <v>3</v>
      </c>
      <c r="F19" s="14" t="s">
        <v>66</v>
      </c>
      <c r="G19" s="26"/>
      <c r="H19" s="13" t="s">
        <v>2</v>
      </c>
      <c r="I19" s="2" t="s">
        <v>43</v>
      </c>
      <c r="J19" s="2" t="s">
        <v>44</v>
      </c>
      <c r="K19" s="2" t="s">
        <v>3</v>
      </c>
      <c r="L19" s="14" t="s">
        <v>50</v>
      </c>
      <c r="M19" s="26"/>
      <c r="N19" s="73" t="s">
        <v>31</v>
      </c>
      <c r="O19" s="74"/>
      <c r="P19" s="74">
        <f>'GRUPO 1 '!$M$18</f>
        <v>0</v>
      </c>
      <c r="Q19" s="74"/>
      <c r="R19" s="74">
        <f>'GRUPO 2 '!M17</f>
        <v>0</v>
      </c>
      <c r="S19" s="74"/>
      <c r="T19" s="6">
        <f>P19+R19</f>
        <v>0</v>
      </c>
      <c r="U19" s="36">
        <f>(T19*100)/26</f>
        <v>0</v>
      </c>
      <c r="V19" s="26"/>
      <c r="W19" s="26"/>
      <c r="X19" s="57" t="str">
        <f>'GRUPO 1 '!$P$18</f>
        <v># DE VIDEOS EMPLEADOS POR 
CLASE</v>
      </c>
      <c r="Y19" s="99"/>
      <c r="Z19" s="99"/>
      <c r="AA19" s="99" t="s">
        <v>49</v>
      </c>
      <c r="AB19" s="99"/>
      <c r="AC19" s="99" t="s">
        <v>44</v>
      </c>
      <c r="AD19" s="99"/>
      <c r="AE19" s="2" t="s">
        <v>3</v>
      </c>
      <c r="AF19" s="14" t="s">
        <v>66</v>
      </c>
      <c r="AG19" s="26"/>
    </row>
    <row r="20" spans="1:33" x14ac:dyDescent="0.25">
      <c r="A20" s="59" t="s">
        <v>17</v>
      </c>
      <c r="B20" s="56"/>
      <c r="C20" s="28">
        <v>12</v>
      </c>
      <c r="D20" s="28">
        <v>14</v>
      </c>
      <c r="E20" s="6">
        <f>C20+D20</f>
        <v>26</v>
      </c>
      <c r="F20" s="15">
        <f>(E20*100)/26</f>
        <v>100</v>
      </c>
      <c r="G20" s="26"/>
      <c r="H20" s="20" t="s">
        <v>25</v>
      </c>
      <c r="I20" s="2">
        <f>'GRUPO 1 '!$G$19</f>
        <v>6</v>
      </c>
      <c r="J20" s="2">
        <f>'GRUPO 2 '!G18</f>
        <v>8</v>
      </c>
      <c r="K20" s="6">
        <f>I20+J20</f>
        <v>14</v>
      </c>
      <c r="L20" s="15">
        <f>(K20*100)/26</f>
        <v>53.846153846153847</v>
      </c>
      <c r="M20" s="26"/>
      <c r="N20" s="73" t="s">
        <v>32</v>
      </c>
      <c r="O20" s="74"/>
      <c r="P20" s="74">
        <f>'GRUPO 1 '!$M$19</f>
        <v>9</v>
      </c>
      <c r="Q20" s="74"/>
      <c r="R20" s="74">
        <f>'GRUPO 2 '!M18</f>
        <v>13</v>
      </c>
      <c r="S20" s="74"/>
      <c r="T20" s="6">
        <f t="shared" ref="T20:T24" si="3">P20+R20</f>
        <v>22</v>
      </c>
      <c r="U20" s="36">
        <f>(T20*100)/26</f>
        <v>84.615384615384613</v>
      </c>
      <c r="V20" s="26"/>
      <c r="W20" s="26"/>
      <c r="X20" s="73">
        <v>1</v>
      </c>
      <c r="Y20" s="74"/>
      <c r="Z20" s="74"/>
      <c r="AA20" s="74">
        <f>'GRUPO 1 '!$R$19</f>
        <v>3</v>
      </c>
      <c r="AB20" s="74"/>
      <c r="AC20" s="74">
        <f>'GRUPO 2 '!R18</f>
        <v>3</v>
      </c>
      <c r="AD20" s="74"/>
      <c r="AE20" s="5">
        <f>AA20+AC20</f>
        <v>6</v>
      </c>
      <c r="AF20" s="15">
        <f>(AE20*100)/26</f>
        <v>23.076923076923077</v>
      </c>
      <c r="AG20" s="26"/>
    </row>
    <row r="21" spans="1:33" x14ac:dyDescent="0.25">
      <c r="A21" s="59" t="s">
        <v>18</v>
      </c>
      <c r="B21" s="56"/>
      <c r="C21" s="28">
        <v>12</v>
      </c>
      <c r="D21" s="28">
        <v>14</v>
      </c>
      <c r="E21" s="6">
        <f t="shared" ref="E21:E27" si="4">C21+D21</f>
        <v>26</v>
      </c>
      <c r="F21" s="15">
        <f t="shared" ref="F21:F27" si="5">(E21*100)/26</f>
        <v>100</v>
      </c>
      <c r="G21" s="26"/>
      <c r="H21" s="20" t="s">
        <v>26</v>
      </c>
      <c r="I21" s="2">
        <f>'GRUPO 1 '!$G$20</f>
        <v>3</v>
      </c>
      <c r="J21" s="2">
        <f>'GRUPO 2 '!G19</f>
        <v>3</v>
      </c>
      <c r="K21" s="6">
        <f t="shared" ref="K21:K23" si="6">I21+J21</f>
        <v>6</v>
      </c>
      <c r="L21" s="15">
        <f t="shared" ref="L21:L23" si="7">(K21*100)/26</f>
        <v>23.076923076923077</v>
      </c>
      <c r="M21" s="26"/>
      <c r="N21" s="73" t="s">
        <v>33</v>
      </c>
      <c r="O21" s="74"/>
      <c r="P21" s="74">
        <f>'GRUPO 1 '!$M$20</f>
        <v>3</v>
      </c>
      <c r="Q21" s="74"/>
      <c r="R21" s="74">
        <f>'GRUPO 2 '!M19</f>
        <v>0</v>
      </c>
      <c r="S21" s="74"/>
      <c r="T21" s="6">
        <f t="shared" si="3"/>
        <v>3</v>
      </c>
      <c r="U21" s="36">
        <f>(T21*100)/26</f>
        <v>11.538461538461538</v>
      </c>
      <c r="V21" s="26"/>
      <c r="W21" s="26"/>
      <c r="X21" s="73">
        <v>2</v>
      </c>
      <c r="Y21" s="74"/>
      <c r="Z21" s="74"/>
      <c r="AA21" s="74">
        <f>'GRUPO 1 '!$R$20</f>
        <v>7</v>
      </c>
      <c r="AB21" s="74"/>
      <c r="AC21" s="74">
        <f>'GRUPO 2 '!R19</f>
        <v>8</v>
      </c>
      <c r="AD21" s="74"/>
      <c r="AE21" s="5">
        <f t="shared" ref="AE21:AE23" si="8">AA21+AC21</f>
        <v>15</v>
      </c>
      <c r="AF21" s="15">
        <f t="shared" ref="AF21:AF23" si="9">(AE21*100)/26</f>
        <v>57.692307692307693</v>
      </c>
      <c r="AG21" s="26"/>
    </row>
    <row r="22" spans="1:33" x14ac:dyDescent="0.25">
      <c r="A22" s="59" t="s">
        <v>19</v>
      </c>
      <c r="B22" s="56"/>
      <c r="C22" s="28">
        <v>10</v>
      </c>
      <c r="D22" s="28">
        <v>9</v>
      </c>
      <c r="E22" s="6">
        <f t="shared" si="4"/>
        <v>19</v>
      </c>
      <c r="F22" s="15">
        <f t="shared" si="5"/>
        <v>73.07692307692308</v>
      </c>
      <c r="G22" s="26"/>
      <c r="H22" s="20" t="s">
        <v>27</v>
      </c>
      <c r="I22" s="2">
        <f>'GRUPO 1 '!$G$21</f>
        <v>2</v>
      </c>
      <c r="J22" s="2">
        <f>'GRUPO 2 '!G20</f>
        <v>2</v>
      </c>
      <c r="K22" s="6">
        <f t="shared" si="6"/>
        <v>4</v>
      </c>
      <c r="L22" s="15">
        <f t="shared" si="7"/>
        <v>15.384615384615385</v>
      </c>
      <c r="M22" s="26"/>
      <c r="N22" s="73" t="s">
        <v>34</v>
      </c>
      <c r="O22" s="74"/>
      <c r="P22" s="74">
        <f>'GRUPO 1 '!$M$21</f>
        <v>0</v>
      </c>
      <c r="Q22" s="74"/>
      <c r="R22" s="74">
        <f>'GRUPO 2 '!M20</f>
        <v>0</v>
      </c>
      <c r="S22" s="74"/>
      <c r="T22" s="6">
        <f t="shared" si="3"/>
        <v>0</v>
      </c>
      <c r="U22" s="36">
        <f t="shared" ref="U22:U24" si="10">(T22*100)/26</f>
        <v>0</v>
      </c>
      <c r="V22" s="26"/>
      <c r="W22" s="26"/>
      <c r="X22" s="73">
        <v>3</v>
      </c>
      <c r="Y22" s="74"/>
      <c r="Z22" s="74"/>
      <c r="AA22" s="74">
        <f>'GRUPO 1 '!$R$21</f>
        <v>1</v>
      </c>
      <c r="AB22" s="74"/>
      <c r="AC22" s="74">
        <f>'GRUPO 2 '!R20</f>
        <v>2</v>
      </c>
      <c r="AD22" s="74"/>
      <c r="AE22" s="5">
        <f t="shared" si="8"/>
        <v>3</v>
      </c>
      <c r="AF22" s="15">
        <f t="shared" si="9"/>
        <v>11.538461538461538</v>
      </c>
      <c r="AG22" s="26"/>
    </row>
    <row r="23" spans="1:33" x14ac:dyDescent="0.25">
      <c r="A23" s="59" t="s">
        <v>20</v>
      </c>
      <c r="B23" s="56"/>
      <c r="C23" s="28">
        <v>9</v>
      </c>
      <c r="D23" s="28">
        <v>10</v>
      </c>
      <c r="E23" s="6">
        <f t="shared" si="4"/>
        <v>19</v>
      </c>
      <c r="F23" s="15">
        <f t="shared" si="5"/>
        <v>73.07692307692308</v>
      </c>
      <c r="G23" s="26"/>
      <c r="H23" s="20" t="s">
        <v>28</v>
      </c>
      <c r="I23" s="2">
        <f>'GRUPO 1 '!$G$22</f>
        <v>1</v>
      </c>
      <c r="J23" s="2">
        <f>'GRUPO 2 '!G21</f>
        <v>1</v>
      </c>
      <c r="K23" s="6">
        <f t="shared" si="6"/>
        <v>2</v>
      </c>
      <c r="L23" s="15">
        <f t="shared" si="7"/>
        <v>7.6923076923076925</v>
      </c>
      <c r="M23" s="26"/>
      <c r="N23" s="73" t="s">
        <v>35</v>
      </c>
      <c r="O23" s="74"/>
      <c r="P23" s="74">
        <f>'GRUPO 1 '!$M$22</f>
        <v>0</v>
      </c>
      <c r="Q23" s="74"/>
      <c r="R23" s="74">
        <f>'GRUPO 2 '!M21</f>
        <v>1</v>
      </c>
      <c r="S23" s="74"/>
      <c r="T23" s="6">
        <f t="shared" si="3"/>
        <v>1</v>
      </c>
      <c r="U23" s="36">
        <f t="shared" si="10"/>
        <v>3.8461538461538463</v>
      </c>
      <c r="V23" s="26"/>
      <c r="W23" s="26"/>
      <c r="X23" s="73">
        <v>4</v>
      </c>
      <c r="Y23" s="74"/>
      <c r="Z23" s="74"/>
      <c r="AA23" s="74">
        <f>'GRUPO 1 '!$R$22</f>
        <v>1</v>
      </c>
      <c r="AB23" s="74"/>
      <c r="AC23" s="74">
        <f>'GRUPO 2 '!R21</f>
        <v>1</v>
      </c>
      <c r="AD23" s="74"/>
      <c r="AE23" s="5">
        <f t="shared" si="8"/>
        <v>2</v>
      </c>
      <c r="AF23" s="15">
        <f t="shared" si="9"/>
        <v>7.6923076923076925</v>
      </c>
      <c r="AG23" s="26"/>
    </row>
    <row r="24" spans="1:33" ht="15.75" thickBot="1" x14ac:dyDescent="0.3">
      <c r="A24" s="59" t="s">
        <v>21</v>
      </c>
      <c r="B24" s="56"/>
      <c r="C24" s="28">
        <v>1</v>
      </c>
      <c r="D24" s="28">
        <v>2</v>
      </c>
      <c r="E24" s="6">
        <f t="shared" si="4"/>
        <v>3</v>
      </c>
      <c r="F24" s="15">
        <f t="shared" si="5"/>
        <v>11.538461538461538</v>
      </c>
      <c r="G24" s="26"/>
      <c r="H24" s="37" t="s">
        <v>62</v>
      </c>
      <c r="I24" s="16">
        <f>I20+I21+I22+I23</f>
        <v>12</v>
      </c>
      <c r="J24" s="16">
        <f t="shared" ref="J24:L24" si="11">J20+J21+J22+J23</f>
        <v>14</v>
      </c>
      <c r="K24" s="16">
        <f t="shared" si="11"/>
        <v>26</v>
      </c>
      <c r="L24" s="17">
        <f t="shared" si="11"/>
        <v>100</v>
      </c>
      <c r="M24" s="26"/>
      <c r="N24" s="73" t="s">
        <v>36</v>
      </c>
      <c r="O24" s="74"/>
      <c r="P24" s="74">
        <f>'GRUPO 1 '!$M$23</f>
        <v>0</v>
      </c>
      <c r="Q24" s="74"/>
      <c r="R24" s="74">
        <f>'GRUPO 2 '!M22</f>
        <v>0</v>
      </c>
      <c r="S24" s="74"/>
      <c r="T24" s="6">
        <f t="shared" si="3"/>
        <v>0</v>
      </c>
      <c r="U24" s="36">
        <f t="shared" si="10"/>
        <v>0</v>
      </c>
      <c r="V24" s="26"/>
      <c r="W24" s="26"/>
      <c r="X24" s="135" t="s">
        <v>3</v>
      </c>
      <c r="Y24" s="133"/>
      <c r="Z24" s="133"/>
      <c r="AA24" s="133">
        <f>AA20+AA21+AA22+AA23</f>
        <v>12</v>
      </c>
      <c r="AB24" s="133"/>
      <c r="AC24" s="133">
        <f>AC20+AC21+AC22+AC23</f>
        <v>14</v>
      </c>
      <c r="AD24" s="133"/>
      <c r="AE24" s="18">
        <f>AE20+AE21+AE22+AE23</f>
        <v>26</v>
      </c>
      <c r="AF24" s="19">
        <f>AF20+AF21+AF22+AF23</f>
        <v>100</v>
      </c>
      <c r="AG24" s="26"/>
    </row>
    <row r="25" spans="1:33" ht="15.75" thickBot="1" x14ac:dyDescent="0.3">
      <c r="A25" s="59" t="s">
        <v>22</v>
      </c>
      <c r="B25" s="56"/>
      <c r="C25" s="28">
        <v>2</v>
      </c>
      <c r="D25" s="28">
        <v>4</v>
      </c>
      <c r="E25" s="6">
        <f t="shared" si="4"/>
        <v>6</v>
      </c>
      <c r="F25" s="15">
        <f t="shared" si="5"/>
        <v>23.076923076923077</v>
      </c>
      <c r="G25" s="26"/>
      <c r="H25" s="26"/>
      <c r="I25" s="26"/>
      <c r="J25" s="26"/>
      <c r="K25" s="26"/>
      <c r="L25" s="26"/>
      <c r="M25" s="26"/>
      <c r="N25" s="135" t="s">
        <v>62</v>
      </c>
      <c r="O25" s="133"/>
      <c r="P25" s="133">
        <f>P19+P20+P21+P22+P23+P24</f>
        <v>12</v>
      </c>
      <c r="Q25" s="133"/>
      <c r="R25" s="133">
        <f>R19+R20+R21+R22+R23+R24</f>
        <v>14</v>
      </c>
      <c r="S25" s="133"/>
      <c r="T25" s="38">
        <f>T19+T20+T21+T22+T23+T24</f>
        <v>26</v>
      </c>
      <c r="U25" s="39">
        <f>U19+U20+U22+U23+U24+U21</f>
        <v>99.999999999999986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x14ac:dyDescent="0.25">
      <c r="A26" s="59" t="s">
        <v>77</v>
      </c>
      <c r="B26" s="56"/>
      <c r="C26" s="28">
        <v>3</v>
      </c>
      <c r="D26" s="28">
        <v>1</v>
      </c>
      <c r="E26" s="6">
        <f t="shared" si="4"/>
        <v>4</v>
      </c>
      <c r="F26" s="15">
        <f t="shared" si="5"/>
        <v>15.384615384615385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5.75" thickBot="1" x14ac:dyDescent="0.3">
      <c r="A27" s="135" t="s">
        <v>78</v>
      </c>
      <c r="B27" s="133"/>
      <c r="C27" s="16">
        <v>0</v>
      </c>
      <c r="D27" s="30">
        <v>1</v>
      </c>
      <c r="E27" s="16">
        <f t="shared" si="4"/>
        <v>1</v>
      </c>
      <c r="F27" s="17">
        <f t="shared" si="5"/>
        <v>3.8461538461538463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15.75" thickBo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15" customHeight="1" x14ac:dyDescent="0.25">
      <c r="A30" s="83" t="s">
        <v>46</v>
      </c>
      <c r="B30" s="84"/>
      <c r="C30" s="84"/>
      <c r="D30" s="84"/>
      <c r="E30" s="85"/>
      <c r="F30" s="26"/>
      <c r="G30" s="26"/>
      <c r="H30" s="121" t="s">
        <v>47</v>
      </c>
      <c r="I30" s="122"/>
      <c r="J30" s="122"/>
      <c r="K30" s="122"/>
      <c r="L30" s="123"/>
      <c r="M30" s="26"/>
      <c r="N30" s="127" t="s">
        <v>48</v>
      </c>
      <c r="O30" s="128"/>
      <c r="P30" s="128"/>
      <c r="Q30" s="128"/>
      <c r="R30" s="128"/>
      <c r="S30" s="128"/>
      <c r="T30" s="128"/>
      <c r="U30" s="129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x14ac:dyDescent="0.25">
      <c r="A31" s="86"/>
      <c r="B31" s="87"/>
      <c r="C31" s="87"/>
      <c r="D31" s="87"/>
      <c r="E31" s="88"/>
      <c r="F31" s="26"/>
      <c r="G31" s="26"/>
      <c r="H31" s="124"/>
      <c r="I31" s="125"/>
      <c r="J31" s="125"/>
      <c r="K31" s="125"/>
      <c r="L31" s="126"/>
      <c r="M31" s="26"/>
      <c r="N31" s="130"/>
      <c r="O31" s="131"/>
      <c r="P31" s="131"/>
      <c r="Q31" s="131"/>
      <c r="R31" s="131"/>
      <c r="S31" s="131"/>
      <c r="T31" s="131"/>
      <c r="U31" s="132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30" x14ac:dyDescent="0.25">
      <c r="A32" s="13" t="s">
        <v>37</v>
      </c>
      <c r="B32" s="2" t="s">
        <v>43</v>
      </c>
      <c r="C32" s="2" t="s">
        <v>44</v>
      </c>
      <c r="D32" s="3" t="s">
        <v>3</v>
      </c>
      <c r="E32" s="14" t="s">
        <v>65</v>
      </c>
      <c r="F32" s="26"/>
      <c r="G32" s="26"/>
      <c r="H32" s="12" t="s">
        <v>40</v>
      </c>
      <c r="I32" s="2" t="s">
        <v>43</v>
      </c>
      <c r="J32" s="2" t="s">
        <v>44</v>
      </c>
      <c r="K32" s="3" t="s">
        <v>14</v>
      </c>
      <c r="L32" s="14" t="s">
        <v>65</v>
      </c>
      <c r="M32" s="26"/>
      <c r="N32" s="57" t="s">
        <v>41</v>
      </c>
      <c r="O32" s="99"/>
      <c r="P32" s="99" t="s">
        <v>43</v>
      </c>
      <c r="Q32" s="99"/>
      <c r="R32" s="99" t="s">
        <v>44</v>
      </c>
      <c r="S32" s="58"/>
      <c r="T32" s="3" t="s">
        <v>3</v>
      </c>
      <c r="U32" s="14" t="s">
        <v>65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25">
      <c r="A33" s="40" t="s">
        <v>38</v>
      </c>
      <c r="B33" s="11">
        <f>'GRUPO 1 '!$B$31</f>
        <v>2</v>
      </c>
      <c r="C33" s="11">
        <f>'GRUPO 2 '!B30</f>
        <v>7</v>
      </c>
      <c r="D33" s="11">
        <f>B33+C33</f>
        <v>9</v>
      </c>
      <c r="E33" s="15">
        <f>(D33*100)/26</f>
        <v>34.615384615384613</v>
      </c>
      <c r="F33" s="26"/>
      <c r="G33" s="26"/>
      <c r="H33" s="20" t="str">
        <f>'GRUPO 1 '!F31</f>
        <v>Economía</v>
      </c>
      <c r="I33" s="6">
        <f>'GRUPO 1 '!G31</f>
        <v>1</v>
      </c>
      <c r="J33" s="6">
        <f>'GRUPO 2 '!$G$33</f>
        <v>1</v>
      </c>
      <c r="K33" s="6">
        <f>I33+J33</f>
        <v>2</v>
      </c>
      <c r="L33" s="36">
        <f>(K33*100)/26</f>
        <v>7.6923076923076925</v>
      </c>
      <c r="M33" s="26"/>
      <c r="N33" s="73">
        <v>1</v>
      </c>
      <c r="O33" s="74"/>
      <c r="P33" s="74">
        <f>'GRUPO 1 '!$M$31</f>
        <v>1</v>
      </c>
      <c r="Q33" s="74"/>
      <c r="R33" s="56">
        <f>'GRUPO 2 '!M30</f>
        <v>1</v>
      </c>
      <c r="S33" s="56"/>
      <c r="T33" s="6">
        <f>P33+R33</f>
        <v>2</v>
      </c>
      <c r="U33" s="15">
        <f>(T33*100)/26</f>
        <v>7.6923076923076925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25">
      <c r="A34" s="40" t="s">
        <v>39</v>
      </c>
      <c r="B34" s="11">
        <f>'GRUPO 1 '!$B$32</f>
        <v>10</v>
      </c>
      <c r="C34" s="11">
        <f>'GRUPO 2 '!B31</f>
        <v>7</v>
      </c>
      <c r="D34" s="11">
        <f>B34+C34</f>
        <v>17</v>
      </c>
      <c r="E34" s="15">
        <f>(D34*100)/26</f>
        <v>65.384615384615387</v>
      </c>
      <c r="F34" s="26"/>
      <c r="G34" s="26"/>
      <c r="H34" s="20" t="str">
        <f>'GRUPO 1 '!F32</f>
        <v>Enfermería</v>
      </c>
      <c r="I34" s="6">
        <f>'GRUPO 1 '!G32</f>
        <v>1</v>
      </c>
      <c r="J34" s="6">
        <f>'GRUPO 2 '!$G$36</f>
        <v>3</v>
      </c>
      <c r="K34" s="6">
        <f t="shared" ref="K34:K44" si="12">I34+J34</f>
        <v>4</v>
      </c>
      <c r="L34" s="36">
        <f t="shared" ref="L34:L44" si="13">(K34*100)/26</f>
        <v>15.384615384615385</v>
      </c>
      <c r="M34" s="26"/>
      <c r="N34" s="73">
        <v>2</v>
      </c>
      <c r="O34" s="74"/>
      <c r="P34" s="74">
        <f>'GRUPO 1 '!$M$32</f>
        <v>2</v>
      </c>
      <c r="Q34" s="74"/>
      <c r="R34" s="56">
        <f>'GRUPO 2 '!M31</f>
        <v>4</v>
      </c>
      <c r="S34" s="56"/>
      <c r="T34" s="6">
        <f t="shared" ref="T34:T42" si="14">P34+R34</f>
        <v>6</v>
      </c>
      <c r="U34" s="15">
        <f t="shared" ref="U34:U42" si="15">(T34*100)/26</f>
        <v>23.076923076923077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75" thickBot="1" x14ac:dyDescent="0.3">
      <c r="A35" s="41" t="s">
        <v>76</v>
      </c>
      <c r="B35" s="16">
        <f>B33+B34</f>
        <v>12</v>
      </c>
      <c r="C35" s="16">
        <f t="shared" ref="C35:E35" si="16">C33+C34</f>
        <v>14</v>
      </c>
      <c r="D35" s="16">
        <f t="shared" si="16"/>
        <v>26</v>
      </c>
      <c r="E35" s="17">
        <f t="shared" si="16"/>
        <v>100</v>
      </c>
      <c r="F35" s="26"/>
      <c r="G35" s="26"/>
      <c r="H35" s="20" t="str">
        <f>'GRUPO 1 '!F33</f>
        <v>Contaduría</v>
      </c>
      <c r="I35" s="6">
        <f>'GRUPO 1 '!G33</f>
        <v>1</v>
      </c>
      <c r="J35" s="6">
        <f>'GRUPO 2 '!$G$31</f>
        <v>1</v>
      </c>
      <c r="K35" s="6">
        <f t="shared" si="12"/>
        <v>2</v>
      </c>
      <c r="L35" s="36">
        <f t="shared" si="13"/>
        <v>7.6923076923076925</v>
      </c>
      <c r="M35" s="26"/>
      <c r="N35" s="73">
        <v>3</v>
      </c>
      <c r="O35" s="74"/>
      <c r="P35" s="74">
        <f>'GRUPO 1 '!$M$33</f>
        <v>2</v>
      </c>
      <c r="Q35" s="74"/>
      <c r="R35" s="56">
        <f>'GRUPO 2 '!M32</f>
        <v>5</v>
      </c>
      <c r="S35" s="56"/>
      <c r="T35" s="6">
        <f t="shared" si="14"/>
        <v>7</v>
      </c>
      <c r="U35" s="15">
        <f t="shared" si="15"/>
        <v>26.923076923076923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x14ac:dyDescent="0.25">
      <c r="A36" s="26"/>
      <c r="B36" s="26"/>
      <c r="C36" s="26"/>
      <c r="D36" s="26"/>
      <c r="E36" s="26"/>
      <c r="F36" s="26"/>
      <c r="G36" s="26"/>
      <c r="H36" s="20" t="str">
        <f>'GRUPO 1 '!F34</f>
        <v>Ingeniería industrial</v>
      </c>
      <c r="I36" s="6">
        <f>'GRUPO 1 '!G34</f>
        <v>3</v>
      </c>
      <c r="J36" s="6">
        <f>'GRUPO 2 '!$G$38</f>
        <v>1</v>
      </c>
      <c r="K36" s="6">
        <f t="shared" si="12"/>
        <v>4</v>
      </c>
      <c r="L36" s="36">
        <f t="shared" si="13"/>
        <v>15.384615384615385</v>
      </c>
      <c r="M36" s="26"/>
      <c r="N36" s="73">
        <v>4</v>
      </c>
      <c r="O36" s="74"/>
      <c r="P36" s="74">
        <f>'GRUPO 1 '!$M$34</f>
        <v>4</v>
      </c>
      <c r="Q36" s="74"/>
      <c r="R36" s="56">
        <f>'GRUPO 2 '!M33</f>
        <v>3</v>
      </c>
      <c r="S36" s="56"/>
      <c r="T36" s="6">
        <f t="shared" si="14"/>
        <v>7</v>
      </c>
      <c r="U36" s="15">
        <f t="shared" si="15"/>
        <v>26.923076923076923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x14ac:dyDescent="0.25">
      <c r="A37" s="26"/>
      <c r="B37" s="26"/>
      <c r="C37" s="26"/>
      <c r="D37" s="26"/>
      <c r="E37" s="26"/>
      <c r="F37" s="26"/>
      <c r="G37" s="26"/>
      <c r="H37" s="20" t="str">
        <f>'GRUPO 1 '!F35</f>
        <v>Odontología</v>
      </c>
      <c r="I37" s="6">
        <f>'GRUPO 1 '!G35</f>
        <v>1</v>
      </c>
      <c r="J37" s="6">
        <v>0</v>
      </c>
      <c r="K37" s="6">
        <f t="shared" si="12"/>
        <v>1</v>
      </c>
      <c r="L37" s="36">
        <f t="shared" si="13"/>
        <v>3.8461538461538463</v>
      </c>
      <c r="M37" s="26"/>
      <c r="N37" s="73">
        <v>5</v>
      </c>
      <c r="O37" s="74"/>
      <c r="P37" s="74">
        <f>'GRUPO 1 '!$M$35</f>
        <v>2</v>
      </c>
      <c r="Q37" s="74"/>
      <c r="R37" s="56">
        <f>'GRUPO 2 '!M34</f>
        <v>1</v>
      </c>
      <c r="S37" s="56"/>
      <c r="T37" s="6">
        <f t="shared" si="14"/>
        <v>3</v>
      </c>
      <c r="U37" s="15">
        <f t="shared" si="15"/>
        <v>11.538461538461538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x14ac:dyDescent="0.25">
      <c r="A38" s="26"/>
      <c r="B38" s="26"/>
      <c r="C38" s="26"/>
      <c r="D38" s="26"/>
      <c r="E38" s="26"/>
      <c r="F38" s="26"/>
      <c r="G38" s="26"/>
      <c r="H38" s="20" t="str">
        <f>'GRUPO 1 '!F36</f>
        <v>Bacteriología</v>
      </c>
      <c r="I38" s="6">
        <f>'GRUPO 1 '!G36</f>
        <v>1</v>
      </c>
      <c r="J38" s="6">
        <f>'GRUPO 2 '!$G$35</f>
        <v>1</v>
      </c>
      <c r="K38" s="6">
        <f t="shared" si="12"/>
        <v>2</v>
      </c>
      <c r="L38" s="36">
        <f t="shared" si="13"/>
        <v>7.6923076923076925</v>
      </c>
      <c r="M38" s="26"/>
      <c r="N38" s="73">
        <v>6</v>
      </c>
      <c r="O38" s="74"/>
      <c r="P38" s="74">
        <f>'GRUPO 1 '!$M$36</f>
        <v>0</v>
      </c>
      <c r="Q38" s="74"/>
      <c r="R38" s="56">
        <f>'GRUPO 2 '!M35</f>
        <v>0</v>
      </c>
      <c r="S38" s="56"/>
      <c r="T38" s="6">
        <f t="shared" si="14"/>
        <v>0</v>
      </c>
      <c r="U38" s="15">
        <f t="shared" si="15"/>
        <v>0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x14ac:dyDescent="0.25">
      <c r="A39" s="26"/>
      <c r="B39" s="26"/>
      <c r="C39" s="26"/>
      <c r="D39" s="26"/>
      <c r="E39" s="26"/>
      <c r="F39" s="26"/>
      <c r="G39" s="26"/>
      <c r="H39" s="20" t="str">
        <f>'GRUPO 1 '!F37</f>
        <v>Ingeniería civil</v>
      </c>
      <c r="I39" s="6">
        <f>'GRUPO 1 '!G37</f>
        <v>2</v>
      </c>
      <c r="J39" s="6">
        <f>'GRUPO 2 '!$G$32</f>
        <v>2</v>
      </c>
      <c r="K39" s="6">
        <f t="shared" si="12"/>
        <v>4</v>
      </c>
      <c r="L39" s="36">
        <f t="shared" si="13"/>
        <v>15.384615384615385</v>
      </c>
      <c r="M39" s="26"/>
      <c r="N39" s="73">
        <v>7</v>
      </c>
      <c r="O39" s="74"/>
      <c r="P39" s="74">
        <f>'GRUPO 1 '!$M$37</f>
        <v>1</v>
      </c>
      <c r="Q39" s="74"/>
      <c r="R39" s="56">
        <f>'GRUPO 2 '!M36</f>
        <v>0</v>
      </c>
      <c r="S39" s="56"/>
      <c r="T39" s="6">
        <f t="shared" si="14"/>
        <v>1</v>
      </c>
      <c r="U39" s="15">
        <f t="shared" si="15"/>
        <v>3.8461538461538463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x14ac:dyDescent="0.25">
      <c r="A40" s="26"/>
      <c r="B40" s="26"/>
      <c r="C40" s="26"/>
      <c r="D40" s="26"/>
      <c r="E40" s="26"/>
      <c r="F40" s="26"/>
      <c r="G40" s="26"/>
      <c r="H40" s="20" t="str">
        <f>'GRUPO 1 '!F38</f>
        <v>Sociología</v>
      </c>
      <c r="I40" s="6">
        <f>'GRUPO 1 '!G38</f>
        <v>1</v>
      </c>
      <c r="J40" s="6">
        <v>0</v>
      </c>
      <c r="K40" s="6">
        <f t="shared" si="12"/>
        <v>1</v>
      </c>
      <c r="L40" s="36">
        <f t="shared" si="13"/>
        <v>3.8461538461538463</v>
      </c>
      <c r="M40" s="26"/>
      <c r="N40" s="73">
        <v>8</v>
      </c>
      <c r="O40" s="74"/>
      <c r="P40" s="74">
        <f>'GRUPO 1 '!$M$38</f>
        <v>0</v>
      </c>
      <c r="Q40" s="74"/>
      <c r="R40" s="56">
        <f>'GRUPO 2 '!M37</f>
        <v>0</v>
      </c>
      <c r="S40" s="56"/>
      <c r="T40" s="6">
        <f t="shared" si="14"/>
        <v>0</v>
      </c>
      <c r="U40" s="15">
        <f t="shared" si="15"/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x14ac:dyDescent="0.25">
      <c r="A41" s="26"/>
      <c r="B41" s="26"/>
      <c r="C41" s="26"/>
      <c r="D41" s="26"/>
      <c r="E41" s="26"/>
      <c r="F41" s="26"/>
      <c r="G41" s="26"/>
      <c r="H41" s="20" t="str">
        <f>'GRUPO 1 '!F39</f>
        <v xml:space="preserve">Artes escenicas </v>
      </c>
      <c r="I41" s="6">
        <f>'GRUPO 1 '!G39</f>
        <v>1</v>
      </c>
      <c r="J41" s="6">
        <v>0</v>
      </c>
      <c r="K41" s="6">
        <f t="shared" si="12"/>
        <v>1</v>
      </c>
      <c r="L41" s="36">
        <f t="shared" si="13"/>
        <v>3.8461538461538463</v>
      </c>
      <c r="M41" s="26"/>
      <c r="N41" s="73">
        <v>9</v>
      </c>
      <c r="O41" s="74"/>
      <c r="P41" s="74">
        <f>'GRUPO 1 '!$M$39</f>
        <v>0</v>
      </c>
      <c r="Q41" s="74"/>
      <c r="R41" s="56">
        <f>'GRUPO 2 '!M38</f>
        <v>0</v>
      </c>
      <c r="S41" s="56"/>
      <c r="T41" s="6">
        <f t="shared" si="14"/>
        <v>0</v>
      </c>
      <c r="U41" s="15">
        <f t="shared" si="15"/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x14ac:dyDescent="0.25">
      <c r="A42" s="26"/>
      <c r="B42" s="26"/>
      <c r="C42" s="26"/>
      <c r="D42" s="26"/>
      <c r="E42" s="26"/>
      <c r="F42" s="26"/>
      <c r="G42" s="26"/>
      <c r="H42" s="20" t="str">
        <f>'GRUPO 2 '!$F$30</f>
        <v>Ecología</v>
      </c>
      <c r="I42" s="6">
        <v>0</v>
      </c>
      <c r="J42" s="6">
        <f>'GRUPO 2 '!$G$30</f>
        <v>1</v>
      </c>
      <c r="K42" s="6">
        <f t="shared" si="12"/>
        <v>1</v>
      </c>
      <c r="L42" s="36">
        <f>(K42*100)/26</f>
        <v>3.8461538461538463</v>
      </c>
      <c r="M42" s="26"/>
      <c r="N42" s="73">
        <v>10</v>
      </c>
      <c r="O42" s="74"/>
      <c r="P42" s="74">
        <f>'GRUPO 1 '!$M$40</f>
        <v>0</v>
      </c>
      <c r="Q42" s="74"/>
      <c r="R42" s="56">
        <f>'GRUPO 2 '!M39</f>
        <v>0</v>
      </c>
      <c r="S42" s="56"/>
      <c r="T42" s="6">
        <f t="shared" si="14"/>
        <v>0</v>
      </c>
      <c r="U42" s="15">
        <f t="shared" si="15"/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.75" thickBot="1" x14ac:dyDescent="0.3">
      <c r="A43" s="26"/>
      <c r="B43" s="26"/>
      <c r="C43" s="26"/>
      <c r="D43" s="26"/>
      <c r="E43" s="26"/>
      <c r="F43" s="26"/>
      <c r="G43" s="26"/>
      <c r="H43" s="20" t="str">
        <f>'GRUPO 2 '!$F$34</f>
        <v xml:space="preserve">Ingeniería 
electronica </v>
      </c>
      <c r="I43" s="6">
        <v>0</v>
      </c>
      <c r="J43" s="6">
        <f>'GRUPO 2 '!$G$34</f>
        <v>3</v>
      </c>
      <c r="K43" s="6">
        <f t="shared" si="12"/>
        <v>3</v>
      </c>
      <c r="L43" s="36">
        <f t="shared" si="13"/>
        <v>11.538461538461538</v>
      </c>
      <c r="M43" s="26"/>
      <c r="N43" s="42" t="s">
        <v>62</v>
      </c>
      <c r="O43" s="43"/>
      <c r="P43" s="133">
        <f>P33+P34+P35+P36+P37+P38+P39+P40+P41+P42</f>
        <v>12</v>
      </c>
      <c r="Q43" s="133"/>
      <c r="R43" s="133">
        <f>R33+R34+R35+R36+R37+R38+R39+R40+R41+R42</f>
        <v>14</v>
      </c>
      <c r="S43" s="133"/>
      <c r="T43" s="38">
        <f>T33+T34+T35+T36+T37+T38+T39+T40+T41+T42</f>
        <v>26</v>
      </c>
      <c r="U43" s="17">
        <f>U33+U34+U35+U36+U37+U38+U39+U40+U41+U42</f>
        <v>99.999999999999986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x14ac:dyDescent="0.25">
      <c r="A44" s="26"/>
      <c r="B44" s="26"/>
      <c r="C44" s="26"/>
      <c r="D44" s="26"/>
      <c r="E44" s="26"/>
      <c r="F44" s="26"/>
      <c r="G44" s="26"/>
      <c r="H44" s="20" t="str">
        <f>'GRUPO 2 '!$F$37</f>
        <v>Matemáticas</v>
      </c>
      <c r="I44" s="6">
        <v>0</v>
      </c>
      <c r="J44" s="6">
        <f>'GRUPO 2 '!$G$37</f>
        <v>1</v>
      </c>
      <c r="K44" s="6">
        <f t="shared" si="12"/>
        <v>1</v>
      </c>
      <c r="L44" s="36">
        <f t="shared" si="13"/>
        <v>3.8461538461538463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.75" thickBot="1" x14ac:dyDescent="0.3">
      <c r="A45" s="26"/>
      <c r="B45" s="26"/>
      <c r="C45" s="26"/>
      <c r="D45" s="26"/>
      <c r="E45" s="26"/>
      <c r="F45" s="26"/>
      <c r="G45" s="26"/>
      <c r="H45" s="21" t="s">
        <v>62</v>
      </c>
      <c r="I45" s="16">
        <f>I33+I34+I35+I36+I37+I38+I39+I40+I41+I42+I43+I44</f>
        <v>12</v>
      </c>
      <c r="J45" s="16">
        <f>J33+J34+J35+J36+J37+J38+J39+J40+J41+J42+J43+J44</f>
        <v>14</v>
      </c>
      <c r="K45" s="16">
        <f>I45+J45</f>
        <v>26</v>
      </c>
      <c r="L45" s="22">
        <f>L33+L34+L35+L36+L37+L38+L39+L40+L41+L42+L43+L44</f>
        <v>99.999999999999972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</sheetData>
  <mergeCells count="126">
    <mergeCell ref="N40:O40"/>
    <mergeCell ref="P40:Q40"/>
    <mergeCell ref="AA24:AB24"/>
    <mergeCell ref="AC19:AD19"/>
    <mergeCell ref="AC20:AD20"/>
    <mergeCell ref="AC21:AD21"/>
    <mergeCell ref="AC22:AD22"/>
    <mergeCell ref="AC23:AD23"/>
    <mergeCell ref="X21:Z21"/>
    <mergeCell ref="AA21:AB21"/>
    <mergeCell ref="X22:Z22"/>
    <mergeCell ref="AA22:AB22"/>
    <mergeCell ref="X23:Z23"/>
    <mergeCell ref="AA23:AB23"/>
    <mergeCell ref="R40:S40"/>
    <mergeCell ref="X19:Z19"/>
    <mergeCell ref="AA19:AB19"/>
    <mergeCell ref="X20:Z20"/>
    <mergeCell ref="AA20:AB20"/>
    <mergeCell ref="R32:S32"/>
    <mergeCell ref="R33:S33"/>
    <mergeCell ref="R34:S34"/>
    <mergeCell ref="R35:S35"/>
    <mergeCell ref="R36:S36"/>
    <mergeCell ref="R21:S21"/>
    <mergeCell ref="R22:S22"/>
    <mergeCell ref="R23:S23"/>
    <mergeCell ref="R24:S24"/>
    <mergeCell ref="Q7:R7"/>
    <mergeCell ref="S7:T7"/>
    <mergeCell ref="Q8:R8"/>
    <mergeCell ref="Q9:R9"/>
    <mergeCell ref="Q10:R10"/>
    <mergeCell ref="Q11:R11"/>
    <mergeCell ref="S8:T8"/>
    <mergeCell ref="S9:T9"/>
    <mergeCell ref="S10:T10"/>
    <mergeCell ref="S11:T11"/>
    <mergeCell ref="N24:O24"/>
    <mergeCell ref="P24:Q24"/>
    <mergeCell ref="R18:S18"/>
    <mergeCell ref="N39:O39"/>
    <mergeCell ref="P39:Q39"/>
    <mergeCell ref="N36:O36"/>
    <mergeCell ref="P36:Q36"/>
    <mergeCell ref="N37:O37"/>
    <mergeCell ref="P37:Q37"/>
    <mergeCell ref="N38:O38"/>
    <mergeCell ref="P38:Q38"/>
    <mergeCell ref="N33:O33"/>
    <mergeCell ref="P33:Q33"/>
    <mergeCell ref="N34:O34"/>
    <mergeCell ref="P34:Q34"/>
    <mergeCell ref="N35:O35"/>
    <mergeCell ref="P35:Q35"/>
    <mergeCell ref="N32:O32"/>
    <mergeCell ref="P32:Q32"/>
    <mergeCell ref="R37:S37"/>
    <mergeCell ref="R38:S38"/>
    <mergeCell ref="R39:S39"/>
    <mergeCell ref="R19:S19"/>
    <mergeCell ref="R20:S20"/>
    <mergeCell ref="G10:H10"/>
    <mergeCell ref="N10:P10"/>
    <mergeCell ref="G11:H11"/>
    <mergeCell ref="N11:P11"/>
    <mergeCell ref="A21:B21"/>
    <mergeCell ref="N21:O21"/>
    <mergeCell ref="P21:Q21"/>
    <mergeCell ref="A22:B22"/>
    <mergeCell ref="N22:O22"/>
    <mergeCell ref="P22:Q22"/>
    <mergeCell ref="A19:B19"/>
    <mergeCell ref="N19:O19"/>
    <mergeCell ref="P19:Q19"/>
    <mergeCell ref="A20:B20"/>
    <mergeCell ref="N20:O20"/>
    <mergeCell ref="P20:Q20"/>
    <mergeCell ref="N4:V6"/>
    <mergeCell ref="A16:F18"/>
    <mergeCell ref="H16:L18"/>
    <mergeCell ref="N25:O25"/>
    <mergeCell ref="P25:Q25"/>
    <mergeCell ref="R25:S25"/>
    <mergeCell ref="N16:U17"/>
    <mergeCell ref="X24:Z24"/>
    <mergeCell ref="A4:E5"/>
    <mergeCell ref="G4:L5"/>
    <mergeCell ref="I12:I13"/>
    <mergeCell ref="J12:J13"/>
    <mergeCell ref="K12:K13"/>
    <mergeCell ref="L12:L13"/>
    <mergeCell ref="N12:P12"/>
    <mergeCell ref="Q12:R12"/>
    <mergeCell ref="G8:H8"/>
    <mergeCell ref="N8:P8"/>
    <mergeCell ref="G9:H9"/>
    <mergeCell ref="N9:P9"/>
    <mergeCell ref="G6:H6"/>
    <mergeCell ref="G7:H7"/>
    <mergeCell ref="N7:P7"/>
    <mergeCell ref="I14:J14"/>
    <mergeCell ref="AC24:AD24"/>
    <mergeCell ref="X16:AF18"/>
    <mergeCell ref="A30:E31"/>
    <mergeCell ref="H30:L31"/>
    <mergeCell ref="N43:O43"/>
    <mergeCell ref="P43:Q43"/>
    <mergeCell ref="R43:S43"/>
    <mergeCell ref="N30:U31"/>
    <mergeCell ref="S12:T12"/>
    <mergeCell ref="R41:S41"/>
    <mergeCell ref="N42:O42"/>
    <mergeCell ref="P42:Q42"/>
    <mergeCell ref="R42:S42"/>
    <mergeCell ref="N41:O41"/>
    <mergeCell ref="P41:Q41"/>
    <mergeCell ref="N18:O18"/>
    <mergeCell ref="P18:Q18"/>
    <mergeCell ref="A25:B25"/>
    <mergeCell ref="A26:B26"/>
    <mergeCell ref="A27:B27"/>
    <mergeCell ref="A23:B23"/>
    <mergeCell ref="N23:O23"/>
    <mergeCell ref="P23:Q23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topLeftCell="E1" workbookViewId="0">
      <selection activeCell="K10" sqref="K10"/>
    </sheetView>
  </sheetViews>
  <sheetFormatPr baseColWidth="10" defaultRowHeight="15" x14ac:dyDescent="0.25"/>
  <cols>
    <col min="2" max="2" width="26.42578125" customWidth="1"/>
    <col min="3" max="3" width="22.85546875" customWidth="1"/>
    <col min="4" max="4" width="30.28515625" customWidth="1"/>
    <col min="5" max="5" width="23.7109375" customWidth="1"/>
    <col min="6" max="6" width="29.42578125" customWidth="1"/>
    <col min="7" max="7" width="24.5703125" customWidth="1"/>
    <col min="8" max="8" width="24.85546875" customWidth="1"/>
    <col min="9" max="9" width="24.28515625" customWidth="1"/>
  </cols>
  <sheetData>
    <row r="1" spans="2:9" ht="15.75" thickBot="1" x14ac:dyDescent="0.3"/>
    <row r="2" spans="2:9" ht="51.75" customHeight="1" thickBot="1" x14ac:dyDescent="0.3">
      <c r="B2" s="150" t="s">
        <v>87</v>
      </c>
      <c r="C2" s="150"/>
      <c r="E2" s="177" t="s">
        <v>112</v>
      </c>
      <c r="F2" s="177"/>
      <c r="H2" s="174" t="s">
        <v>119</v>
      </c>
      <c r="I2" s="174"/>
    </row>
    <row r="3" spans="2:9" ht="15.75" thickBot="1" x14ac:dyDescent="0.3">
      <c r="B3" s="151" t="s">
        <v>83</v>
      </c>
      <c r="C3" s="151" t="s">
        <v>84</v>
      </c>
      <c r="E3" s="157" t="s">
        <v>113</v>
      </c>
      <c r="F3" s="157" t="s">
        <v>107</v>
      </c>
      <c r="H3" s="175" t="s">
        <v>119</v>
      </c>
      <c r="I3" s="175" t="s">
        <v>107</v>
      </c>
    </row>
    <row r="4" spans="2:9" ht="15.75" thickBot="1" x14ac:dyDescent="0.3">
      <c r="B4" s="151" t="s">
        <v>85</v>
      </c>
      <c r="C4" s="152">
        <v>0.80800000000000005</v>
      </c>
      <c r="E4" s="154" t="s">
        <v>52</v>
      </c>
      <c r="F4" s="155">
        <v>7.5999999999999998E-2</v>
      </c>
      <c r="H4" s="178" t="s">
        <v>108</v>
      </c>
      <c r="I4" s="160">
        <v>7.6999999999999999E-2</v>
      </c>
    </row>
    <row r="5" spans="2:9" ht="15.75" thickBot="1" x14ac:dyDescent="0.3">
      <c r="B5" s="151" t="s">
        <v>86</v>
      </c>
      <c r="C5" s="152">
        <v>0.192</v>
      </c>
      <c r="E5" s="154" t="s">
        <v>53</v>
      </c>
      <c r="F5" s="155">
        <v>0.153</v>
      </c>
      <c r="H5" s="178" t="s">
        <v>109</v>
      </c>
      <c r="I5" s="160">
        <v>0.23100000000000001</v>
      </c>
    </row>
    <row r="6" spans="2:9" ht="15.75" thickBot="1" x14ac:dyDescent="0.3">
      <c r="B6" s="151" t="s">
        <v>76</v>
      </c>
      <c r="C6" s="153">
        <v>1</v>
      </c>
      <c r="E6" s="154" t="s">
        <v>54</v>
      </c>
      <c r="F6" s="155">
        <v>7.5999999999999998E-2</v>
      </c>
      <c r="H6" s="178" t="s">
        <v>110</v>
      </c>
      <c r="I6" s="160">
        <v>0.26900000000000002</v>
      </c>
    </row>
    <row r="7" spans="2:9" ht="15.75" thickBot="1" x14ac:dyDescent="0.3">
      <c r="E7" s="154" t="s">
        <v>114</v>
      </c>
      <c r="F7" s="155">
        <v>0.153</v>
      </c>
      <c r="H7" s="178" t="s">
        <v>111</v>
      </c>
      <c r="I7" s="160">
        <v>0.26900000000000002</v>
      </c>
    </row>
    <row r="8" spans="2:9" ht="15.75" thickBot="1" x14ac:dyDescent="0.3">
      <c r="E8" s="154" t="s">
        <v>56</v>
      </c>
      <c r="F8" s="155">
        <v>3.7999999999999999E-2</v>
      </c>
      <c r="H8" s="178" t="s">
        <v>120</v>
      </c>
      <c r="I8" s="160">
        <v>0.115</v>
      </c>
    </row>
    <row r="9" spans="2:9" ht="15.75" thickBot="1" x14ac:dyDescent="0.3">
      <c r="E9" s="154" t="s">
        <v>57</v>
      </c>
      <c r="F9" s="155">
        <v>7.5999999999999998E-2</v>
      </c>
      <c r="H9" s="178" t="s">
        <v>121</v>
      </c>
      <c r="I9" s="149">
        <v>0</v>
      </c>
    </row>
    <row r="10" spans="2:9" ht="15.75" thickBot="1" x14ac:dyDescent="0.3">
      <c r="E10" s="154" t="s">
        <v>115</v>
      </c>
      <c r="F10" s="155">
        <v>0.153</v>
      </c>
      <c r="H10" s="178" t="s">
        <v>122</v>
      </c>
      <c r="I10" s="160">
        <v>3.7999999999999999E-2</v>
      </c>
    </row>
    <row r="11" spans="2:9" ht="15.75" thickBot="1" x14ac:dyDescent="0.3">
      <c r="E11" s="154" t="s">
        <v>59</v>
      </c>
      <c r="F11" s="155">
        <v>3.7999999999999999E-2</v>
      </c>
      <c r="H11" s="178" t="s">
        <v>123</v>
      </c>
      <c r="I11" s="149">
        <v>0</v>
      </c>
    </row>
    <row r="12" spans="2:9" ht="15.75" thickBot="1" x14ac:dyDescent="0.3">
      <c r="E12" s="154" t="s">
        <v>116</v>
      </c>
      <c r="F12" s="155">
        <v>3.7999999999999999E-2</v>
      </c>
      <c r="H12" s="178" t="s">
        <v>124</v>
      </c>
      <c r="I12" s="149">
        <v>0</v>
      </c>
    </row>
    <row r="13" spans="2:9" ht="15.75" thickBot="1" x14ac:dyDescent="0.3">
      <c r="E13" s="154" t="s">
        <v>61</v>
      </c>
      <c r="F13" s="155">
        <v>3.7999999999999999E-2</v>
      </c>
      <c r="H13" s="178" t="s">
        <v>125</v>
      </c>
      <c r="I13" s="149">
        <v>0</v>
      </c>
    </row>
    <row r="14" spans="2:9" ht="15.75" thickBot="1" x14ac:dyDescent="0.3">
      <c r="E14" s="154" t="s">
        <v>117</v>
      </c>
      <c r="F14" s="155">
        <v>0.115</v>
      </c>
    </row>
    <row r="15" spans="2:9" ht="15.75" thickBot="1" x14ac:dyDescent="0.3">
      <c r="E15" s="154" t="s">
        <v>118</v>
      </c>
      <c r="F15" s="155">
        <v>3.7999999999999999E-2</v>
      </c>
    </row>
    <row r="16" spans="2:9" ht="56.25" customHeight="1" thickBot="1" x14ac:dyDescent="0.3">
      <c r="D16" s="156" t="s">
        <v>94</v>
      </c>
      <c r="E16" s="176"/>
    </row>
    <row r="17" spans="2:7" ht="26.25" customHeight="1" thickBot="1" x14ac:dyDescent="0.3">
      <c r="D17" s="157" t="s">
        <v>17</v>
      </c>
      <c r="E17" s="163">
        <v>1</v>
      </c>
    </row>
    <row r="18" spans="2:7" ht="15.75" thickBot="1" x14ac:dyDescent="0.3">
      <c r="D18" s="157" t="s">
        <v>18</v>
      </c>
      <c r="E18" s="155">
        <v>1</v>
      </c>
    </row>
    <row r="19" spans="2:7" ht="15.75" thickBot="1" x14ac:dyDescent="0.3">
      <c r="D19" s="157" t="s">
        <v>90</v>
      </c>
      <c r="E19" s="161">
        <v>0.73099999999999998</v>
      </c>
    </row>
    <row r="20" spans="2:7" ht="27" customHeight="1" thickBot="1" x14ac:dyDescent="0.3">
      <c r="D20" s="157" t="s">
        <v>20</v>
      </c>
      <c r="E20" s="161">
        <v>0.73099999999999998</v>
      </c>
    </row>
    <row r="21" spans="2:7" ht="28.5" customHeight="1" thickBot="1" x14ac:dyDescent="0.3">
      <c r="D21" s="158" t="s">
        <v>91</v>
      </c>
      <c r="E21" s="161">
        <v>0.115</v>
      </c>
    </row>
    <row r="22" spans="2:7" ht="15.75" thickBot="1" x14ac:dyDescent="0.3">
      <c r="D22" s="157" t="s">
        <v>22</v>
      </c>
      <c r="E22" s="161">
        <v>0.23100000000000001</v>
      </c>
    </row>
    <row r="23" spans="2:7" ht="15.75" thickBot="1" x14ac:dyDescent="0.3">
      <c r="D23" s="159" t="s">
        <v>92</v>
      </c>
      <c r="E23" s="161">
        <v>0.154</v>
      </c>
    </row>
    <row r="24" spans="2:7" ht="15.75" thickBot="1" x14ac:dyDescent="0.3">
      <c r="D24" s="159" t="s">
        <v>93</v>
      </c>
      <c r="E24" s="161">
        <v>3.7999999999999999E-2</v>
      </c>
    </row>
    <row r="25" spans="2:7" ht="15.75" thickBot="1" x14ac:dyDescent="0.3"/>
    <row r="26" spans="2:7" ht="72" customHeight="1" thickBot="1" x14ac:dyDescent="0.3">
      <c r="B26" s="8" t="s">
        <v>106</v>
      </c>
      <c r="C26" s="8" t="s">
        <v>107</v>
      </c>
      <c r="F26" s="156"/>
      <c r="G26" s="156"/>
    </row>
    <row r="27" spans="2:7" ht="15.75" thickBot="1" x14ac:dyDescent="0.3">
      <c r="B27" s="173" t="s">
        <v>108</v>
      </c>
      <c r="C27" s="160">
        <v>0.23100000000000001</v>
      </c>
      <c r="F27" s="157" t="s">
        <v>83</v>
      </c>
      <c r="G27" s="157" t="s">
        <v>84</v>
      </c>
    </row>
    <row r="28" spans="2:7" ht="15.75" thickBot="1" x14ac:dyDescent="0.3">
      <c r="B28" s="173" t="s">
        <v>109</v>
      </c>
      <c r="C28" s="160">
        <v>0.57699999999999996</v>
      </c>
      <c r="F28" s="157" t="s">
        <v>88</v>
      </c>
      <c r="G28" s="161">
        <v>0.53800000000000003</v>
      </c>
    </row>
    <row r="29" spans="2:7" ht="15.75" thickBot="1" x14ac:dyDescent="0.3">
      <c r="B29" s="173" t="s">
        <v>110</v>
      </c>
      <c r="C29" s="160">
        <v>0.115</v>
      </c>
      <c r="F29" s="157" t="s">
        <v>11</v>
      </c>
      <c r="G29" s="161">
        <v>0.154</v>
      </c>
    </row>
    <row r="30" spans="2:7" ht="15.75" thickBot="1" x14ac:dyDescent="0.3">
      <c r="B30" s="173" t="s">
        <v>111</v>
      </c>
      <c r="C30" s="160">
        <v>7.6999999999999999E-2</v>
      </c>
      <c r="F30" s="157" t="s">
        <v>89</v>
      </c>
      <c r="G30" s="161">
        <v>0.115</v>
      </c>
    </row>
    <row r="31" spans="2:7" ht="15.75" thickBot="1" x14ac:dyDescent="0.3">
      <c r="F31" s="157" t="s">
        <v>80</v>
      </c>
      <c r="G31" s="161">
        <v>0.192</v>
      </c>
    </row>
    <row r="32" spans="2:7" ht="15.75" thickBot="1" x14ac:dyDescent="0.3">
      <c r="F32" s="157" t="s">
        <v>76</v>
      </c>
      <c r="G32" s="162">
        <v>1</v>
      </c>
    </row>
    <row r="40" spans="8:9" ht="11.25" customHeight="1" thickBot="1" x14ac:dyDescent="0.3"/>
    <row r="41" spans="8:9" ht="10.5" hidden="1" customHeight="1" thickBot="1" x14ac:dyDescent="0.3"/>
    <row r="42" spans="8:9" ht="56.25" customHeight="1" thickBot="1" x14ac:dyDescent="0.3">
      <c r="H42" s="164" t="s">
        <v>95</v>
      </c>
      <c r="I42" s="164"/>
    </row>
    <row r="43" spans="8:9" ht="30.75" customHeight="1" thickBot="1" x14ac:dyDescent="0.3">
      <c r="H43" s="165" t="s">
        <v>96</v>
      </c>
      <c r="I43" s="166">
        <v>0.53800000000000003</v>
      </c>
    </row>
    <row r="44" spans="8:9" ht="15.75" thickBot="1" x14ac:dyDescent="0.3">
      <c r="H44" s="157" t="s">
        <v>97</v>
      </c>
      <c r="I44" s="155">
        <v>0.23100000000000001</v>
      </c>
    </row>
    <row r="45" spans="8:9" ht="15.75" thickBot="1" x14ac:dyDescent="0.3">
      <c r="H45" s="157" t="s">
        <v>98</v>
      </c>
      <c r="I45" s="155">
        <v>0.154</v>
      </c>
    </row>
    <row r="46" spans="8:9" ht="15.75" thickBot="1" x14ac:dyDescent="0.3">
      <c r="H46" s="157" t="s">
        <v>28</v>
      </c>
      <c r="I46" s="155">
        <v>7.6999999999999999E-2</v>
      </c>
    </row>
    <row r="47" spans="8:9" ht="15.75" thickBot="1" x14ac:dyDescent="0.3">
      <c r="H47" s="157" t="s">
        <v>76</v>
      </c>
      <c r="I47" s="154">
        <v>26</v>
      </c>
    </row>
    <row r="50" spans="6:7" ht="15.75" thickBot="1" x14ac:dyDescent="0.3"/>
    <row r="51" spans="6:7" ht="44.25" customHeight="1" thickBot="1" x14ac:dyDescent="0.3">
      <c r="F51" s="171" t="s">
        <v>105</v>
      </c>
      <c r="G51" s="172"/>
    </row>
    <row r="52" spans="6:7" ht="15.75" thickBot="1" x14ac:dyDescent="0.3">
      <c r="F52" s="170" t="s">
        <v>99</v>
      </c>
      <c r="G52" s="168">
        <v>0</v>
      </c>
    </row>
    <row r="53" spans="6:7" ht="15.75" thickBot="1" x14ac:dyDescent="0.3">
      <c r="F53" s="170" t="s">
        <v>100</v>
      </c>
      <c r="G53" s="169">
        <v>0.84599999999999997</v>
      </c>
    </row>
    <row r="54" spans="6:7" ht="15.75" thickBot="1" x14ac:dyDescent="0.3">
      <c r="F54" s="170" t="s">
        <v>101</v>
      </c>
      <c r="G54" s="169">
        <v>0.115</v>
      </c>
    </row>
    <row r="55" spans="6:7" ht="15.75" thickBot="1" x14ac:dyDescent="0.3">
      <c r="F55" s="170" t="s">
        <v>102</v>
      </c>
      <c r="G55" s="167">
        <v>0</v>
      </c>
    </row>
    <row r="56" spans="6:7" ht="15.75" thickBot="1" x14ac:dyDescent="0.3">
      <c r="F56" s="170" t="s">
        <v>103</v>
      </c>
      <c r="G56" s="169">
        <v>3.7999999999999999E-2</v>
      </c>
    </row>
    <row r="57" spans="6:7" ht="15.75" thickBot="1" x14ac:dyDescent="0.3">
      <c r="F57" s="170" t="s">
        <v>104</v>
      </c>
      <c r="G57" s="168">
        <v>0</v>
      </c>
    </row>
  </sheetData>
  <mergeCells count="7">
    <mergeCell ref="H42:I42"/>
    <mergeCell ref="F51:G51"/>
    <mergeCell ref="E2:F2"/>
    <mergeCell ref="H2:I2"/>
    <mergeCell ref="B2:C2"/>
    <mergeCell ref="D16:E16"/>
    <mergeCell ref="F26:G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1 </vt:lpstr>
      <vt:lpstr>GRUPO 2 </vt:lpstr>
      <vt:lpstr>Total grupo 1 y 2 </vt:lpstr>
      <vt:lpstr>Totales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</dc:creator>
  <cp:lastModifiedBy>Ramiro Peña</cp:lastModifiedBy>
  <dcterms:created xsi:type="dcterms:W3CDTF">2017-04-30T21:33:59Z</dcterms:created>
  <dcterms:modified xsi:type="dcterms:W3CDTF">2017-05-08T07:54:07Z</dcterms:modified>
</cp:coreProperties>
</file>